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\Documents\Professional\Teaching Company\4- DIY Engineering\19 - Exploring Hydraulic Machinery\"/>
    </mc:Choice>
  </mc:AlternateContent>
  <bookViews>
    <workbookView xWindow="0" yWindow="0" windowWidth="19200" windowHeight="7755"/>
  </bookViews>
  <sheets>
    <sheet name=" Arm Geometry" sheetId="9" r:id="rId1"/>
    <sheet name="Cylinder Force Graph " sheetId="4" r:id="rId2"/>
    <sheet name="Cylinder Force Dat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9" l="1"/>
  <c r="Z15" i="3" l="1"/>
  <c r="B4" i="3"/>
  <c r="C13" i="9" l="1"/>
  <c r="D21" i="9"/>
  <c r="C21" i="9"/>
  <c r="D20" i="9"/>
  <c r="C20" i="9"/>
  <c r="C22" i="9" s="1"/>
  <c r="C26" i="9" s="1"/>
  <c r="D19" i="9"/>
  <c r="E31" i="9" s="1"/>
  <c r="C19" i="9"/>
  <c r="C31" i="9" s="1"/>
  <c r="C16" i="9"/>
  <c r="C25" i="9"/>
  <c r="D24" i="9" l="1"/>
  <c r="E34" i="9" s="1"/>
  <c r="C29" i="9"/>
  <c r="C27" i="9"/>
  <c r="C30" i="9" s="1"/>
  <c r="C28" i="9"/>
  <c r="D23" i="9"/>
  <c r="D25" i="9"/>
  <c r="C24" i="9"/>
  <c r="C34" i="9" s="1"/>
  <c r="D22" i="9"/>
  <c r="D26" i="9" s="1"/>
  <c r="C23" i="9"/>
  <c r="O43" i="3"/>
  <c r="AB43" i="3"/>
  <c r="AO43" i="3"/>
  <c r="BB43" i="3"/>
  <c r="P13" i="3"/>
  <c r="O14" i="3"/>
  <c r="O27" i="3" s="1"/>
  <c r="O21" i="3"/>
  <c r="P21" i="3"/>
  <c r="Q21" i="3"/>
  <c r="R21" i="3"/>
  <c r="S21" i="3"/>
  <c r="T21" i="3"/>
  <c r="U21" i="3"/>
  <c r="V21" i="3"/>
  <c r="W21" i="3"/>
  <c r="X21" i="3"/>
  <c r="Y21" i="3"/>
  <c r="Z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O22" i="3"/>
  <c r="P22" i="3"/>
  <c r="Q22" i="3"/>
  <c r="R22" i="3"/>
  <c r="S22" i="3"/>
  <c r="T22" i="3"/>
  <c r="U22" i="3"/>
  <c r="V22" i="3"/>
  <c r="W22" i="3"/>
  <c r="X22" i="3"/>
  <c r="Y22" i="3"/>
  <c r="Z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O23" i="3"/>
  <c r="P23" i="3"/>
  <c r="Q23" i="3"/>
  <c r="R23" i="3"/>
  <c r="S23" i="3"/>
  <c r="T23" i="3"/>
  <c r="U23" i="3"/>
  <c r="V23" i="3"/>
  <c r="W23" i="3"/>
  <c r="X23" i="3"/>
  <c r="Y23" i="3"/>
  <c r="Z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O24" i="3"/>
  <c r="O28" i="3" s="1"/>
  <c r="P24" i="3"/>
  <c r="Q24" i="3"/>
  <c r="R24" i="3"/>
  <c r="S24" i="3"/>
  <c r="T24" i="3"/>
  <c r="U24" i="3"/>
  <c r="V24" i="3"/>
  <c r="W24" i="3"/>
  <c r="X24" i="3"/>
  <c r="Y24" i="3"/>
  <c r="Z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O25" i="3"/>
  <c r="O26" i="3"/>
  <c r="B43" i="3"/>
  <c r="C21" i="3"/>
  <c r="D21" i="3"/>
  <c r="E21" i="3"/>
  <c r="F21" i="3"/>
  <c r="G21" i="3"/>
  <c r="H21" i="3"/>
  <c r="I21" i="3"/>
  <c r="J21" i="3"/>
  <c r="K21" i="3"/>
  <c r="L21" i="3"/>
  <c r="M21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D13" i="3"/>
  <c r="E13" i="3" s="1"/>
  <c r="C15" i="3"/>
  <c r="D15" i="3" s="1"/>
  <c r="D43" i="3" s="1"/>
  <c r="C14" i="3"/>
  <c r="C25" i="3" s="1"/>
  <c r="B24" i="3"/>
  <c r="B22" i="3"/>
  <c r="B21" i="3"/>
  <c r="B23" i="3"/>
  <c r="B16" i="3"/>
  <c r="B17" i="3" s="1"/>
  <c r="B14" i="3"/>
  <c r="B27" i="3" s="1"/>
  <c r="B30" i="3" l="1"/>
  <c r="D14" i="3"/>
  <c r="O29" i="3"/>
  <c r="E32" i="9"/>
  <c r="C35" i="9"/>
  <c r="C36" i="9"/>
  <c r="C32" i="9"/>
  <c r="D28" i="9"/>
  <c r="D29" i="9"/>
  <c r="D27" i="9"/>
  <c r="D30" i="9" s="1"/>
  <c r="C42" i="9"/>
  <c r="C40" i="9"/>
  <c r="O30" i="3"/>
  <c r="C26" i="3"/>
  <c r="O36" i="3"/>
  <c r="O37" i="3" s="1"/>
  <c r="D28" i="3"/>
  <c r="C28" i="3"/>
  <c r="C36" i="3"/>
  <c r="C37" i="3" s="1"/>
  <c r="C16" i="3"/>
  <c r="C17" i="3" s="1"/>
  <c r="C43" i="3"/>
  <c r="P14" i="3"/>
  <c r="P26" i="3" s="1"/>
  <c r="Q13" i="3"/>
  <c r="E15" i="3"/>
  <c r="D16" i="3"/>
  <c r="D17" i="3" s="1"/>
  <c r="E14" i="3"/>
  <c r="F13" i="3"/>
  <c r="B34" i="3"/>
  <c r="B32" i="3"/>
  <c r="B28" i="3"/>
  <c r="C29" i="3"/>
  <c r="D26" i="3"/>
  <c r="D29" i="3"/>
  <c r="B25" i="3"/>
  <c r="B29" i="3"/>
  <c r="C30" i="3"/>
  <c r="D27" i="3"/>
  <c r="D25" i="3"/>
  <c r="B26" i="3"/>
  <c r="C27" i="3"/>
  <c r="D30" i="3"/>
  <c r="B36" i="3" l="1"/>
  <c r="B37" i="3" s="1"/>
  <c r="E35" i="9"/>
  <c r="C38" i="9"/>
  <c r="F36" i="9"/>
  <c r="E36" i="9"/>
  <c r="C37" i="9"/>
  <c r="C41" i="9" s="1"/>
  <c r="D36" i="3"/>
  <c r="D37" i="3" s="1"/>
  <c r="F15" i="3"/>
  <c r="F16" i="3" s="1"/>
  <c r="F17" i="3" s="1"/>
  <c r="E43" i="3"/>
  <c r="E16" i="3"/>
  <c r="E17" i="3" s="1"/>
  <c r="Q14" i="3"/>
  <c r="R13" i="3"/>
  <c r="P25" i="3"/>
  <c r="P36" i="3" s="1"/>
  <c r="P27" i="3"/>
  <c r="P28" i="3"/>
  <c r="P29" i="3"/>
  <c r="P30" i="3"/>
  <c r="C32" i="3"/>
  <c r="C34" i="3"/>
  <c r="C33" i="3"/>
  <c r="C31" i="3"/>
  <c r="E29" i="3"/>
  <c r="E25" i="3"/>
  <c r="E27" i="3"/>
  <c r="D33" i="3"/>
  <c r="D31" i="3"/>
  <c r="B33" i="3"/>
  <c r="B41" i="3" s="1"/>
  <c r="B31" i="3"/>
  <c r="E30" i="3"/>
  <c r="E28" i="3"/>
  <c r="E26" i="3"/>
  <c r="F14" i="3"/>
  <c r="G13" i="3"/>
  <c r="D34" i="3"/>
  <c r="D32" i="3"/>
  <c r="F38" i="9" l="1"/>
  <c r="E38" i="9"/>
  <c r="C39" i="9"/>
  <c r="C43" i="9" s="1"/>
  <c r="B40" i="3"/>
  <c r="B44" i="3" s="1"/>
  <c r="C38" i="3"/>
  <c r="C39" i="3" s="1"/>
  <c r="E32" i="3"/>
  <c r="E34" i="3"/>
  <c r="P37" i="3"/>
  <c r="G15" i="3"/>
  <c r="G16" i="3" s="1"/>
  <c r="G17" i="3" s="1"/>
  <c r="F43" i="3"/>
  <c r="S13" i="3"/>
  <c r="R14" i="3"/>
  <c r="Q25" i="3"/>
  <c r="Q26" i="3"/>
  <c r="Q27" i="3"/>
  <c r="Q28" i="3"/>
  <c r="Q29" i="3"/>
  <c r="Q30" i="3"/>
  <c r="F26" i="3"/>
  <c r="F27" i="3"/>
  <c r="F29" i="3"/>
  <c r="F25" i="3"/>
  <c r="F28" i="3"/>
  <c r="F30" i="3"/>
  <c r="C40" i="3"/>
  <c r="C44" i="3" s="1"/>
  <c r="C41" i="3"/>
  <c r="C45" i="3" s="1"/>
  <c r="H13" i="3"/>
  <c r="G14" i="3"/>
  <c r="D41" i="3"/>
  <c r="D40" i="3"/>
  <c r="D44" i="3" s="1"/>
  <c r="E36" i="3"/>
  <c r="E37" i="3" s="1"/>
  <c r="D38" i="3"/>
  <c r="D39" i="3" s="1"/>
  <c r="E31" i="3"/>
  <c r="E33" i="3"/>
  <c r="B38" i="3"/>
  <c r="E38" i="3" l="1"/>
  <c r="F36" i="3"/>
  <c r="F37" i="3" s="1"/>
  <c r="Q36" i="3"/>
  <c r="H15" i="3"/>
  <c r="G43" i="3"/>
  <c r="S14" i="3"/>
  <c r="T13" i="3"/>
  <c r="Q37" i="3"/>
  <c r="R25" i="3"/>
  <c r="R28" i="3"/>
  <c r="R29" i="3"/>
  <c r="R27" i="3"/>
  <c r="R30" i="3"/>
  <c r="R26" i="3"/>
  <c r="I13" i="3"/>
  <c r="H16" i="3"/>
  <c r="H17" i="3" s="1"/>
  <c r="H14" i="3"/>
  <c r="F32" i="3"/>
  <c r="F34" i="3"/>
  <c r="E41" i="3"/>
  <c r="E40" i="3"/>
  <c r="E44" i="3" s="1"/>
  <c r="G25" i="3"/>
  <c r="G27" i="3"/>
  <c r="G26" i="3"/>
  <c r="G28" i="3"/>
  <c r="G30" i="3"/>
  <c r="G29" i="3"/>
  <c r="F31" i="3"/>
  <c r="F33" i="3"/>
  <c r="D45" i="3"/>
  <c r="E39" i="3"/>
  <c r="B39" i="3"/>
  <c r="B45" i="3" s="1"/>
  <c r="G36" i="3" l="1"/>
  <c r="G37" i="3" s="1"/>
  <c r="R36" i="3"/>
  <c r="R37" i="3" s="1"/>
  <c r="H43" i="3"/>
  <c r="I15" i="3"/>
  <c r="T14" i="3"/>
  <c r="U13" i="3"/>
  <c r="S25" i="3"/>
  <c r="S26" i="3"/>
  <c r="S27" i="3"/>
  <c r="S28" i="3"/>
  <c r="S29" i="3"/>
  <c r="S30" i="3"/>
  <c r="H28" i="3"/>
  <c r="H25" i="3"/>
  <c r="H27" i="3"/>
  <c r="H29" i="3"/>
  <c r="H26" i="3"/>
  <c r="H30" i="3"/>
  <c r="G32" i="3"/>
  <c r="G34" i="3"/>
  <c r="F41" i="3"/>
  <c r="F40" i="3"/>
  <c r="F44" i="3" s="1"/>
  <c r="E45" i="3"/>
  <c r="F38" i="3"/>
  <c r="F39" i="3" s="1"/>
  <c r="G31" i="3"/>
  <c r="G33" i="3"/>
  <c r="I14" i="3"/>
  <c r="J13" i="3"/>
  <c r="S36" i="3" l="1"/>
  <c r="I43" i="3"/>
  <c r="J15" i="3"/>
  <c r="I16" i="3"/>
  <c r="I17" i="3" s="1"/>
  <c r="U14" i="3"/>
  <c r="V13" i="3"/>
  <c r="S37" i="3"/>
  <c r="T25" i="3"/>
  <c r="T28" i="3"/>
  <c r="T29" i="3"/>
  <c r="T30" i="3"/>
  <c r="T27" i="3"/>
  <c r="T26" i="3"/>
  <c r="G40" i="3"/>
  <c r="G44" i="3" s="1"/>
  <c r="G41" i="3"/>
  <c r="I29" i="3"/>
  <c r="I25" i="3"/>
  <c r="I27" i="3"/>
  <c r="I26" i="3"/>
  <c r="I30" i="3"/>
  <c r="I28" i="3"/>
  <c r="H31" i="3"/>
  <c r="H33" i="3"/>
  <c r="G38" i="3"/>
  <c r="G39" i="3" s="1"/>
  <c r="H34" i="3"/>
  <c r="H32" i="3"/>
  <c r="H36" i="3"/>
  <c r="H37" i="3" s="1"/>
  <c r="J14" i="3"/>
  <c r="K13" i="3"/>
  <c r="F45" i="3"/>
  <c r="I36" i="3" l="1"/>
  <c r="I37" i="3" s="1"/>
  <c r="J43" i="3"/>
  <c r="K15" i="3"/>
  <c r="K16" i="3" s="1"/>
  <c r="K17" i="3" s="1"/>
  <c r="J16" i="3"/>
  <c r="J17" i="3" s="1"/>
  <c r="T36" i="3"/>
  <c r="T37" i="3" s="1"/>
  <c r="W13" i="3"/>
  <c r="V14" i="3"/>
  <c r="U26" i="3"/>
  <c r="U27" i="3"/>
  <c r="U28" i="3"/>
  <c r="U29" i="3"/>
  <c r="U25" i="3"/>
  <c r="U30" i="3"/>
  <c r="I32" i="3"/>
  <c r="I34" i="3"/>
  <c r="I31" i="3"/>
  <c r="I38" i="3" s="1"/>
  <c r="I33" i="3"/>
  <c r="H40" i="3"/>
  <c r="H44" i="3" s="1"/>
  <c r="H41" i="3"/>
  <c r="G45" i="3"/>
  <c r="K14" i="3"/>
  <c r="L13" i="3"/>
  <c r="J30" i="3"/>
  <c r="J25" i="3"/>
  <c r="J29" i="3"/>
  <c r="J27" i="3"/>
  <c r="J26" i="3"/>
  <c r="J28" i="3"/>
  <c r="H38" i="3"/>
  <c r="H39" i="3" s="1"/>
  <c r="U36" i="3" l="1"/>
  <c r="J36" i="3"/>
  <c r="J37" i="3" s="1"/>
  <c r="L15" i="3"/>
  <c r="K43" i="3"/>
  <c r="U37" i="3"/>
  <c r="V25" i="3"/>
  <c r="V26" i="3"/>
  <c r="V27" i="3"/>
  <c r="V30" i="3"/>
  <c r="V29" i="3"/>
  <c r="V28" i="3"/>
  <c r="W14" i="3"/>
  <c r="X13" i="3"/>
  <c r="K25" i="3"/>
  <c r="K27" i="3"/>
  <c r="K30" i="3"/>
  <c r="K26" i="3"/>
  <c r="K28" i="3"/>
  <c r="K29" i="3"/>
  <c r="I41" i="3"/>
  <c r="I40" i="3"/>
  <c r="I44" i="3" s="1"/>
  <c r="J32" i="3"/>
  <c r="J34" i="3"/>
  <c r="M13" i="3"/>
  <c r="L16" i="3"/>
  <c r="L17" i="3" s="1"/>
  <c r="L14" i="3"/>
  <c r="H45" i="3"/>
  <c r="J31" i="3"/>
  <c r="J33" i="3"/>
  <c r="I39" i="3"/>
  <c r="J38" i="3" l="1"/>
  <c r="J39" i="3" s="1"/>
  <c r="L43" i="3"/>
  <c r="V36" i="3"/>
  <c r="V37" i="3" s="1"/>
  <c r="W25" i="3"/>
  <c r="W26" i="3"/>
  <c r="W27" i="3"/>
  <c r="W28" i="3"/>
  <c r="W29" i="3"/>
  <c r="W30" i="3"/>
  <c r="X14" i="3"/>
  <c r="Y13" i="3"/>
  <c r="M14" i="3"/>
  <c r="M16" i="3"/>
  <c r="M17" i="3" s="1"/>
  <c r="K32" i="3"/>
  <c r="K34" i="3"/>
  <c r="I45" i="3"/>
  <c r="K33" i="3"/>
  <c r="K31" i="3"/>
  <c r="K38" i="3" s="1"/>
  <c r="K39" i="3" s="1"/>
  <c r="J40" i="3"/>
  <c r="J44" i="3" s="1"/>
  <c r="J41" i="3"/>
  <c r="J45" i="3" s="1"/>
  <c r="L28" i="3"/>
  <c r="L25" i="3"/>
  <c r="L36" i="3" s="1"/>
  <c r="L37" i="3" s="1"/>
  <c r="L27" i="3"/>
  <c r="L29" i="3"/>
  <c r="L26" i="3"/>
  <c r="L30" i="3"/>
  <c r="K36" i="3"/>
  <c r="K37" i="3" s="1"/>
  <c r="M43" i="3" l="1"/>
  <c r="W36" i="3"/>
  <c r="W37" i="3" s="1"/>
  <c r="X25" i="3"/>
  <c r="X27" i="3"/>
  <c r="X29" i="3"/>
  <c r="X30" i="3"/>
  <c r="X28" i="3"/>
  <c r="X26" i="3"/>
  <c r="Y14" i="3"/>
  <c r="Z13" i="3"/>
  <c r="L34" i="3"/>
  <c r="L32" i="3"/>
  <c r="K40" i="3"/>
  <c r="K44" i="3" s="1"/>
  <c r="K41" i="3"/>
  <c r="K45" i="3" s="1"/>
  <c r="L33" i="3"/>
  <c r="L31" i="3"/>
  <c r="L38" i="3" s="1"/>
  <c r="L39" i="3" s="1"/>
  <c r="M29" i="3"/>
  <c r="M25" i="3"/>
  <c r="M27" i="3"/>
  <c r="M28" i="3"/>
  <c r="M30" i="3"/>
  <c r="M26" i="3"/>
  <c r="M36" i="3" l="1"/>
  <c r="M37" i="3" s="1"/>
  <c r="O16" i="3"/>
  <c r="O17" i="3" s="1"/>
  <c r="P15" i="3"/>
  <c r="P43" i="3" s="1"/>
  <c r="Z14" i="3"/>
  <c r="Y25" i="3"/>
  <c r="Y26" i="3"/>
  <c r="Y27" i="3"/>
  <c r="Y28" i="3"/>
  <c r="Y29" i="3"/>
  <c r="Y30" i="3"/>
  <c r="X36" i="3"/>
  <c r="X37" i="3" s="1"/>
  <c r="M31" i="3"/>
  <c r="M33" i="3"/>
  <c r="M32" i="3"/>
  <c r="M34" i="3"/>
  <c r="L41" i="3"/>
  <c r="L45" i="3" s="1"/>
  <c r="L40" i="3"/>
  <c r="L44" i="3" s="1"/>
  <c r="Q15" i="3" l="1"/>
  <c r="Q43" i="3" s="1"/>
  <c r="P16" i="3"/>
  <c r="P17" i="3" s="1"/>
  <c r="O34" i="3"/>
  <c r="O33" i="3"/>
  <c r="O32" i="3"/>
  <c r="O31" i="3"/>
  <c r="Y36" i="3"/>
  <c r="Y37" i="3" s="1"/>
  <c r="Z26" i="3"/>
  <c r="Z25" i="3"/>
  <c r="Z27" i="3"/>
  <c r="Z28" i="3"/>
  <c r="Z29" i="3"/>
  <c r="Z30" i="3"/>
  <c r="AB14" i="3"/>
  <c r="AC13" i="3"/>
  <c r="M41" i="3"/>
  <c r="M40" i="3"/>
  <c r="M44" i="3" s="1"/>
  <c r="M38" i="3"/>
  <c r="M39" i="3" s="1"/>
  <c r="O38" i="3" l="1"/>
  <c r="O39" i="3" s="1"/>
  <c r="O40" i="3"/>
  <c r="O44" i="3" s="1"/>
  <c r="O41" i="3"/>
  <c r="O45" i="3" s="1"/>
  <c r="P33" i="3"/>
  <c r="P32" i="3"/>
  <c r="P31" i="3"/>
  <c r="P34" i="3"/>
  <c r="Z36" i="3"/>
  <c r="Z37" i="3" s="1"/>
  <c r="R15" i="3"/>
  <c r="R43" i="3" s="1"/>
  <c r="Q16" i="3"/>
  <c r="Q17" i="3" s="1"/>
  <c r="AB25" i="3"/>
  <c r="AB26" i="3"/>
  <c r="AB27" i="3"/>
  <c r="AB28" i="3"/>
  <c r="AB30" i="3"/>
  <c r="AB29" i="3"/>
  <c r="AC14" i="3"/>
  <c r="AD13" i="3"/>
  <c r="M45" i="3"/>
  <c r="S15" i="3" l="1"/>
  <c r="S43" i="3" s="1"/>
  <c r="R16" i="3"/>
  <c r="R17" i="3" s="1"/>
  <c r="P40" i="3"/>
  <c r="P44" i="3" s="1"/>
  <c r="P41" i="3"/>
  <c r="Q31" i="3"/>
  <c r="Q34" i="3"/>
  <c r="Q32" i="3"/>
  <c r="Q33" i="3"/>
  <c r="P38" i="3"/>
  <c r="P39" i="3" s="1"/>
  <c r="AB36" i="3"/>
  <c r="AB37" i="3" s="1"/>
  <c r="AD14" i="3"/>
  <c r="AE13" i="3"/>
  <c r="AC25" i="3"/>
  <c r="AC28" i="3"/>
  <c r="AC29" i="3"/>
  <c r="AC27" i="3"/>
  <c r="AC30" i="3"/>
  <c r="AC26" i="3"/>
  <c r="P45" i="3" l="1"/>
  <c r="AC36" i="3"/>
  <c r="AC37" i="3" s="1"/>
  <c r="Q40" i="3"/>
  <c r="Q44" i="3" s="1"/>
  <c r="Q41" i="3"/>
  <c r="R34" i="3"/>
  <c r="R31" i="3"/>
  <c r="R33" i="3"/>
  <c r="R32" i="3"/>
  <c r="Q38" i="3"/>
  <c r="Q39" i="3" s="1"/>
  <c r="T15" i="3"/>
  <c r="T43" i="3" s="1"/>
  <c r="S16" i="3"/>
  <c r="S17" i="3" s="1"/>
  <c r="AF13" i="3"/>
  <c r="AE14" i="3"/>
  <c r="AD25" i="3"/>
  <c r="AD26" i="3"/>
  <c r="AD27" i="3"/>
  <c r="AD28" i="3"/>
  <c r="AD29" i="3"/>
  <c r="AD30" i="3"/>
  <c r="Q45" i="3" l="1"/>
  <c r="AD36" i="3"/>
  <c r="S34" i="3"/>
  <c r="S31" i="3"/>
  <c r="S38" i="3" s="1"/>
  <c r="S39" i="3" s="1"/>
  <c r="S33" i="3"/>
  <c r="S32" i="3"/>
  <c r="R40" i="3"/>
  <c r="R44" i="3" s="1"/>
  <c r="R41" i="3"/>
  <c r="U15" i="3"/>
  <c r="U43" i="3" s="1"/>
  <c r="T16" i="3"/>
  <c r="T17" i="3" s="1"/>
  <c r="R38" i="3"/>
  <c r="R39" i="3" s="1"/>
  <c r="AE25" i="3"/>
  <c r="AE27" i="3"/>
  <c r="AE28" i="3"/>
  <c r="AE26" i="3"/>
  <c r="AE29" i="3"/>
  <c r="AE30" i="3"/>
  <c r="AD37" i="3"/>
  <c r="AF14" i="3"/>
  <c r="AG13" i="3"/>
  <c r="R45" i="3" l="1"/>
  <c r="T33" i="3"/>
  <c r="T32" i="3"/>
  <c r="T34" i="3"/>
  <c r="T31" i="3"/>
  <c r="V15" i="3"/>
  <c r="V43" i="3" s="1"/>
  <c r="U16" i="3"/>
  <c r="U17" i="3" s="1"/>
  <c r="S41" i="3"/>
  <c r="S45" i="3" s="1"/>
  <c r="S40" i="3"/>
  <c r="S44" i="3" s="1"/>
  <c r="AF25" i="3"/>
  <c r="AF26" i="3"/>
  <c r="AF27" i="3"/>
  <c r="AF28" i="3"/>
  <c r="AF29" i="3"/>
  <c r="AF30" i="3"/>
  <c r="AE36" i="3"/>
  <c r="AE37" i="3" s="1"/>
  <c r="AG14" i="3"/>
  <c r="AH13" i="3"/>
  <c r="T38" i="3" l="1"/>
  <c r="T39" i="3"/>
  <c r="U32" i="3"/>
  <c r="U31" i="3"/>
  <c r="U33" i="3"/>
  <c r="U34" i="3"/>
  <c r="W15" i="3"/>
  <c r="W43" i="3" s="1"/>
  <c r="V16" i="3"/>
  <c r="V17" i="3" s="1"/>
  <c r="T40" i="3"/>
  <c r="T44" i="3" s="1"/>
  <c r="T41" i="3"/>
  <c r="AG27" i="3"/>
  <c r="AG25" i="3"/>
  <c r="AG28" i="3"/>
  <c r="AG29" i="3"/>
  <c r="AG30" i="3"/>
  <c r="AG26" i="3"/>
  <c r="AH14" i="3"/>
  <c r="AI13" i="3"/>
  <c r="AF36" i="3"/>
  <c r="AF37" i="3" s="1"/>
  <c r="T45" i="3" l="1"/>
  <c r="U38" i="3"/>
  <c r="U41" i="3"/>
  <c r="U40" i="3"/>
  <c r="U44" i="3" s="1"/>
  <c r="X15" i="3"/>
  <c r="X43" i="3" s="1"/>
  <c r="W16" i="3"/>
  <c r="W17" i="3" s="1"/>
  <c r="U39" i="3"/>
  <c r="V32" i="3"/>
  <c r="V31" i="3"/>
  <c r="V34" i="3"/>
  <c r="V33" i="3"/>
  <c r="AG36" i="3"/>
  <c r="AG37" i="3" s="1"/>
  <c r="AJ13" i="3"/>
  <c r="AI14" i="3"/>
  <c r="AH25" i="3"/>
  <c r="AH26" i="3"/>
  <c r="AH27" i="3"/>
  <c r="AH28" i="3"/>
  <c r="AH29" i="3"/>
  <c r="AH30" i="3"/>
  <c r="V38" i="3" l="1"/>
  <c r="V39" i="3" s="1"/>
  <c r="U45" i="3"/>
  <c r="W34" i="3"/>
  <c r="W31" i="3"/>
  <c r="W33" i="3"/>
  <c r="W32" i="3"/>
  <c r="Y15" i="3"/>
  <c r="Y43" i="3" s="1"/>
  <c r="X16" i="3"/>
  <c r="X17" i="3" s="1"/>
  <c r="AH36" i="3"/>
  <c r="AH37" i="3" s="1"/>
  <c r="V40" i="3"/>
  <c r="V44" i="3" s="1"/>
  <c r="V41" i="3"/>
  <c r="V45" i="3" s="1"/>
  <c r="AI25" i="3"/>
  <c r="AI28" i="3"/>
  <c r="AI27" i="3"/>
  <c r="AI29" i="3"/>
  <c r="AI30" i="3"/>
  <c r="AI26" i="3"/>
  <c r="AJ14" i="3"/>
  <c r="AK13" i="3"/>
  <c r="W38" i="3" l="1"/>
  <c r="W39" i="3"/>
  <c r="W40" i="3"/>
  <c r="W44" i="3" s="1"/>
  <c r="W41" i="3"/>
  <c r="X31" i="3"/>
  <c r="X34" i="3"/>
  <c r="X33" i="3"/>
  <c r="X32" i="3"/>
  <c r="Z43" i="3"/>
  <c r="Y16" i="3"/>
  <c r="Y17" i="3" s="1"/>
  <c r="AJ25" i="3"/>
  <c r="AJ26" i="3"/>
  <c r="AJ27" i="3"/>
  <c r="AJ28" i="3"/>
  <c r="AJ29" i="3"/>
  <c r="AJ30" i="3"/>
  <c r="AK14" i="3"/>
  <c r="AL13" i="3"/>
  <c r="AI36" i="3"/>
  <c r="AI37" i="3" s="1"/>
  <c r="W45" i="3" l="1"/>
  <c r="Y34" i="3"/>
  <c r="Y31" i="3"/>
  <c r="Y33" i="3"/>
  <c r="Y32" i="3"/>
  <c r="X40" i="3"/>
  <c r="X44" i="3" s="1"/>
  <c r="X41" i="3"/>
  <c r="Z16" i="3"/>
  <c r="Z17" i="3" s="1"/>
  <c r="X38" i="3"/>
  <c r="X39" i="3" s="1"/>
  <c r="AL14" i="3"/>
  <c r="AM13" i="3"/>
  <c r="AJ36" i="3"/>
  <c r="AJ37" i="3" s="1"/>
  <c r="AK25" i="3"/>
  <c r="AK28" i="3"/>
  <c r="AK27" i="3"/>
  <c r="AK29" i="3"/>
  <c r="AK30" i="3"/>
  <c r="AK26" i="3"/>
  <c r="X45" i="3" l="1"/>
  <c r="Z31" i="3"/>
  <c r="Z32" i="3"/>
  <c r="Z34" i="3"/>
  <c r="Z33" i="3"/>
  <c r="Y41" i="3"/>
  <c r="Y40" i="3"/>
  <c r="Y44" i="3" s="1"/>
  <c r="Y38" i="3"/>
  <c r="Y39" i="3" s="1"/>
  <c r="AC15" i="3"/>
  <c r="AC43" i="3" s="1"/>
  <c r="AB16" i="3"/>
  <c r="AB17" i="3" s="1"/>
  <c r="AL26" i="3"/>
  <c r="AL27" i="3"/>
  <c r="AL28" i="3"/>
  <c r="AL25" i="3"/>
  <c r="AL29" i="3"/>
  <c r="AL30" i="3"/>
  <c r="AK36" i="3"/>
  <c r="AK37" i="3" s="1"/>
  <c r="AM14" i="3"/>
  <c r="Y45" i="3" l="1"/>
  <c r="Z40" i="3"/>
  <c r="Z44" i="3" s="1"/>
  <c r="Z41" i="3"/>
  <c r="AD15" i="3"/>
  <c r="AD43" i="3" s="1"/>
  <c r="AC16" i="3"/>
  <c r="AC17" i="3" s="1"/>
  <c r="AB33" i="3"/>
  <c r="AB34" i="3"/>
  <c r="AB32" i="3"/>
  <c r="AB31" i="3"/>
  <c r="Z38" i="3"/>
  <c r="Z39" i="3" s="1"/>
  <c r="AO14" i="3"/>
  <c r="AP13" i="3"/>
  <c r="AL36" i="3"/>
  <c r="AL37" i="3" s="1"/>
  <c r="AM25" i="3"/>
  <c r="AM26" i="3"/>
  <c r="AM27" i="3"/>
  <c r="AM29" i="3"/>
  <c r="AM30" i="3"/>
  <c r="AM28" i="3"/>
  <c r="Z45" i="3" l="1"/>
  <c r="AB41" i="3"/>
  <c r="AB40" i="3"/>
  <c r="AB44" i="3" s="1"/>
  <c r="AB39" i="3"/>
  <c r="AE15" i="3"/>
  <c r="AE43" i="3" s="1"/>
  <c r="AD16" i="3"/>
  <c r="AD17" i="3" s="1"/>
  <c r="AB38" i="3"/>
  <c r="AC31" i="3"/>
  <c r="AC38" i="3" s="1"/>
  <c r="AC33" i="3"/>
  <c r="AC32" i="3"/>
  <c r="AC34" i="3"/>
  <c r="AP14" i="3"/>
  <c r="AQ13" i="3"/>
  <c r="AM36" i="3"/>
  <c r="AM37" i="3" s="1"/>
  <c r="AO25" i="3"/>
  <c r="AO26" i="3"/>
  <c r="AO27" i="3"/>
  <c r="AO28" i="3"/>
  <c r="AO29" i="3"/>
  <c r="AO30" i="3"/>
  <c r="AB45" i="3" l="1"/>
  <c r="AF15" i="3"/>
  <c r="AF43" i="3" s="1"/>
  <c r="AE16" i="3"/>
  <c r="AE17" i="3" s="1"/>
  <c r="AC41" i="3"/>
  <c r="AC45" i="3" s="1"/>
  <c r="AC40" i="3"/>
  <c r="AC44" i="3" s="1"/>
  <c r="AC39" i="3"/>
  <c r="AD33" i="3"/>
  <c r="AD32" i="3"/>
  <c r="AD31" i="3"/>
  <c r="AD34" i="3"/>
  <c r="AP25" i="3"/>
  <c r="AP27" i="3"/>
  <c r="AP29" i="3"/>
  <c r="AP30" i="3"/>
  <c r="AP26" i="3"/>
  <c r="AP28" i="3"/>
  <c r="AO36" i="3"/>
  <c r="AO37" i="3" s="1"/>
  <c r="AQ14" i="3"/>
  <c r="AR13" i="3"/>
  <c r="AD38" i="3" l="1"/>
  <c r="AD39" i="3" s="1"/>
  <c r="AD41" i="3"/>
  <c r="AD40" i="3"/>
  <c r="AD44" i="3" s="1"/>
  <c r="AE33" i="3"/>
  <c r="AE34" i="3"/>
  <c r="AE32" i="3"/>
  <c r="AE31" i="3"/>
  <c r="AE38" i="3" s="1"/>
  <c r="AE39" i="3" s="1"/>
  <c r="AG15" i="3"/>
  <c r="AG43" i="3" s="1"/>
  <c r="AF16" i="3"/>
  <c r="AF17" i="3" s="1"/>
  <c r="AS13" i="3"/>
  <c r="AR14" i="3"/>
  <c r="AQ25" i="3"/>
  <c r="AQ26" i="3"/>
  <c r="AQ27" i="3"/>
  <c r="AQ28" i="3"/>
  <c r="AQ29" i="3"/>
  <c r="AQ30" i="3"/>
  <c r="AP36" i="3"/>
  <c r="AP37" i="3" s="1"/>
  <c r="AD45" i="3" l="1"/>
  <c r="AF33" i="3"/>
  <c r="AF32" i="3"/>
  <c r="AF31" i="3"/>
  <c r="AF34" i="3"/>
  <c r="AH15" i="3"/>
  <c r="AH43" i="3" s="1"/>
  <c r="AG16" i="3"/>
  <c r="AG17" i="3" s="1"/>
  <c r="AE41" i="3"/>
  <c r="AE45" i="3" s="1"/>
  <c r="AE40" i="3"/>
  <c r="AE44" i="3" s="1"/>
  <c r="AQ36" i="3"/>
  <c r="AQ37" i="3" s="1"/>
  <c r="AR25" i="3"/>
  <c r="AR26" i="3"/>
  <c r="AR27" i="3"/>
  <c r="AR28" i="3"/>
  <c r="AR29" i="3"/>
  <c r="AR30" i="3"/>
  <c r="AS14" i="3"/>
  <c r="AT13" i="3"/>
  <c r="AF38" i="3" l="1"/>
  <c r="AF39" i="3" s="1"/>
  <c r="AG32" i="3"/>
  <c r="AG31" i="3"/>
  <c r="AG38" i="3" s="1"/>
  <c r="AG33" i="3"/>
  <c r="AG34" i="3"/>
  <c r="AI15" i="3"/>
  <c r="AI43" i="3" s="1"/>
  <c r="AH16" i="3"/>
  <c r="AH17" i="3" s="1"/>
  <c r="AF41" i="3"/>
  <c r="AF40" i="3"/>
  <c r="AF44" i="3" s="1"/>
  <c r="AS25" i="3"/>
  <c r="AS26" i="3"/>
  <c r="AS29" i="3"/>
  <c r="AS30" i="3"/>
  <c r="AS27" i="3"/>
  <c r="AS28" i="3"/>
  <c r="AT14" i="3"/>
  <c r="AU13" i="3"/>
  <c r="AR36" i="3"/>
  <c r="AR37" i="3" s="1"/>
  <c r="AF45" i="3" l="1"/>
  <c r="AG41" i="3"/>
  <c r="AG40" i="3"/>
  <c r="AG44" i="3" s="1"/>
  <c r="AG39" i="3"/>
  <c r="AH34" i="3"/>
  <c r="AH33" i="3"/>
  <c r="AH31" i="3"/>
  <c r="AH32" i="3"/>
  <c r="AJ15" i="3"/>
  <c r="AJ43" i="3" s="1"/>
  <c r="AI16" i="3"/>
  <c r="AI17" i="3" s="1"/>
  <c r="AT25" i="3"/>
  <c r="AT27" i="3"/>
  <c r="AT28" i="3"/>
  <c r="AT29" i="3"/>
  <c r="AT30" i="3"/>
  <c r="AT26" i="3"/>
  <c r="AS36" i="3"/>
  <c r="AS37" i="3" s="1"/>
  <c r="AU14" i="3"/>
  <c r="AV13" i="3"/>
  <c r="AG45" i="3" l="1"/>
  <c r="AT36" i="3"/>
  <c r="AT37" i="3" s="1"/>
  <c r="AH38" i="3"/>
  <c r="AH39" i="3" s="1"/>
  <c r="AK15" i="3"/>
  <c r="AK43" i="3" s="1"/>
  <c r="AJ16" i="3"/>
  <c r="AJ17" i="3" s="1"/>
  <c r="AI31" i="3"/>
  <c r="AI33" i="3"/>
  <c r="AI32" i="3"/>
  <c r="AI34" i="3"/>
  <c r="AH40" i="3"/>
  <c r="AH44" i="3" s="1"/>
  <c r="AH41" i="3"/>
  <c r="AU25" i="3"/>
  <c r="AU26" i="3"/>
  <c r="AU27" i="3"/>
  <c r="AU28" i="3"/>
  <c r="AU29" i="3"/>
  <c r="AU30" i="3"/>
  <c r="AW13" i="3"/>
  <c r="AV14" i="3"/>
  <c r="AH45" i="3" l="1"/>
  <c r="AJ34" i="3"/>
  <c r="AJ33" i="3"/>
  <c r="AJ32" i="3"/>
  <c r="AJ31" i="3"/>
  <c r="AI40" i="3"/>
  <c r="AI44" i="3" s="1"/>
  <c r="AI41" i="3"/>
  <c r="AI39" i="3"/>
  <c r="AL15" i="3"/>
  <c r="AL43" i="3" s="1"/>
  <c r="AK16" i="3"/>
  <c r="AK17" i="3" s="1"/>
  <c r="AI38" i="3"/>
  <c r="AW14" i="3"/>
  <c r="AX13" i="3"/>
  <c r="AV25" i="3"/>
  <c r="AV27" i="3"/>
  <c r="AV28" i="3"/>
  <c r="AV26" i="3"/>
  <c r="AV29" i="3"/>
  <c r="AV30" i="3"/>
  <c r="AU36" i="3"/>
  <c r="AU37" i="3" s="1"/>
  <c r="AJ38" i="3" l="1"/>
  <c r="AI45" i="3"/>
  <c r="AM43" i="3"/>
  <c r="AL16" i="3"/>
  <c r="AL17" i="3" s="1"/>
  <c r="AJ39" i="3"/>
  <c r="AJ41" i="3"/>
  <c r="AJ40" i="3"/>
  <c r="AJ44" i="3" s="1"/>
  <c r="AK32" i="3"/>
  <c r="AK31" i="3"/>
  <c r="AK34" i="3"/>
  <c r="AK33" i="3"/>
  <c r="AW25" i="3"/>
  <c r="AW26" i="3"/>
  <c r="AW27" i="3"/>
  <c r="AW28" i="3"/>
  <c r="AW29" i="3"/>
  <c r="AW30" i="3"/>
  <c r="AV36" i="3"/>
  <c r="AV37" i="3" s="1"/>
  <c r="AX14" i="3"/>
  <c r="AY13" i="3"/>
  <c r="AK38" i="3" l="1"/>
  <c r="AK39" i="3" s="1"/>
  <c r="AJ45" i="3"/>
  <c r="AL31" i="3"/>
  <c r="AL32" i="3"/>
  <c r="AL34" i="3"/>
  <c r="AL33" i="3"/>
  <c r="AK40" i="3"/>
  <c r="AK44" i="3" s="1"/>
  <c r="AK41" i="3"/>
  <c r="AK45" i="3" s="1"/>
  <c r="AM16" i="3"/>
  <c r="AM17" i="3" s="1"/>
  <c r="AX25" i="3"/>
  <c r="AX28" i="3"/>
  <c r="AX30" i="3"/>
  <c r="AX27" i="3"/>
  <c r="AX29" i="3"/>
  <c r="AX26" i="3"/>
  <c r="AW36" i="3"/>
  <c r="AW37" i="3" s="1"/>
  <c r="AY14" i="3"/>
  <c r="AZ13" i="3"/>
  <c r="AM31" i="3" l="1"/>
  <c r="AM34" i="3"/>
  <c r="AM33" i="3"/>
  <c r="AM32" i="3"/>
  <c r="AP15" i="3"/>
  <c r="AP43" i="3" s="1"/>
  <c r="AO16" i="3"/>
  <c r="AO17" i="3" s="1"/>
  <c r="AL39" i="3"/>
  <c r="AL40" i="3"/>
  <c r="AL44" i="3" s="1"/>
  <c r="AL41" i="3"/>
  <c r="AL38" i="3"/>
  <c r="AZ14" i="3"/>
  <c r="AY25" i="3"/>
  <c r="AY26" i="3"/>
  <c r="AY27" i="3"/>
  <c r="AY28" i="3"/>
  <c r="AY29" i="3"/>
  <c r="AY30" i="3"/>
  <c r="AX36" i="3"/>
  <c r="AX37" i="3" s="1"/>
  <c r="AL45" i="3" l="1"/>
  <c r="AM41" i="3"/>
  <c r="AM40" i="3"/>
  <c r="AM44" i="3" s="1"/>
  <c r="AO34" i="3"/>
  <c r="AO31" i="3"/>
  <c r="AO32" i="3"/>
  <c r="AO33" i="3"/>
  <c r="AM39" i="3"/>
  <c r="AQ15" i="3"/>
  <c r="AQ43" i="3" s="1"/>
  <c r="AP16" i="3"/>
  <c r="AP17" i="3" s="1"/>
  <c r="AM38" i="3"/>
  <c r="BB14" i="3"/>
  <c r="BC13" i="3"/>
  <c r="AZ25" i="3"/>
  <c r="AZ27" i="3"/>
  <c r="AZ28" i="3"/>
  <c r="AZ29" i="3"/>
  <c r="AZ30" i="3"/>
  <c r="AZ26" i="3"/>
  <c r="AY36" i="3"/>
  <c r="AY37" i="3" s="1"/>
  <c r="AM45" i="3" l="1"/>
  <c r="AO38" i="3"/>
  <c r="AR15" i="3"/>
  <c r="AR43" i="3" s="1"/>
  <c r="AQ16" i="3"/>
  <c r="AQ17" i="3" s="1"/>
  <c r="AO40" i="3"/>
  <c r="AO44" i="3" s="1"/>
  <c r="AO41" i="3"/>
  <c r="AZ36" i="3"/>
  <c r="AP31" i="3"/>
  <c r="AP34" i="3"/>
  <c r="AP32" i="3"/>
  <c r="AP33" i="3"/>
  <c r="AO39" i="3"/>
  <c r="BC14" i="3"/>
  <c r="BD13" i="3"/>
  <c r="AZ37" i="3"/>
  <c r="BB25" i="3"/>
  <c r="BB26" i="3"/>
  <c r="BB27" i="3"/>
  <c r="BB28" i="3"/>
  <c r="BB29" i="3"/>
  <c r="BB30" i="3"/>
  <c r="AO45" i="3" l="1"/>
  <c r="AP38" i="3"/>
  <c r="AP39" i="3" s="1"/>
  <c r="AQ34" i="3"/>
  <c r="AQ31" i="3"/>
  <c r="AQ32" i="3"/>
  <c r="AQ33" i="3"/>
  <c r="BB36" i="3"/>
  <c r="BB37" i="3" s="1"/>
  <c r="AP40" i="3"/>
  <c r="AP44" i="3" s="1"/>
  <c r="AP41" i="3"/>
  <c r="AS15" i="3"/>
  <c r="AS43" i="3" s="1"/>
  <c r="AR16" i="3"/>
  <c r="AR17" i="3" s="1"/>
  <c r="BC25" i="3"/>
  <c r="BC27" i="3"/>
  <c r="BC28" i="3"/>
  <c r="BC29" i="3"/>
  <c r="BC30" i="3"/>
  <c r="BC26" i="3"/>
  <c r="BD14" i="3"/>
  <c r="BE13" i="3"/>
  <c r="AP45" i="3" l="1"/>
  <c r="AQ38" i="3"/>
  <c r="AT15" i="3"/>
  <c r="AT43" i="3" s="1"/>
  <c r="AS16" i="3"/>
  <c r="AS17" i="3" s="1"/>
  <c r="AQ40" i="3"/>
  <c r="AQ44" i="3" s="1"/>
  <c r="AQ41" i="3"/>
  <c r="AR32" i="3"/>
  <c r="AR31" i="3"/>
  <c r="AR38" i="3" s="1"/>
  <c r="AR39" i="3" s="1"/>
  <c r="AR34" i="3"/>
  <c r="AR33" i="3"/>
  <c r="AQ39" i="3"/>
  <c r="BD26" i="3"/>
  <c r="BD27" i="3"/>
  <c r="BD28" i="3"/>
  <c r="BD29" i="3"/>
  <c r="BD30" i="3"/>
  <c r="BD25" i="3"/>
  <c r="BC36" i="3"/>
  <c r="BC37" i="3" s="1"/>
  <c r="BF13" i="3"/>
  <c r="BE14" i="3"/>
  <c r="AQ45" i="3" l="1"/>
  <c r="BD36" i="3"/>
  <c r="BD37" i="3" s="1"/>
  <c r="AS32" i="3"/>
  <c r="AS31" i="3"/>
  <c r="AS38" i="3" s="1"/>
  <c r="AS34" i="3"/>
  <c r="AS33" i="3"/>
  <c r="AR41" i="3"/>
  <c r="AR45" i="3" s="1"/>
  <c r="AR40" i="3"/>
  <c r="AR44" i="3" s="1"/>
  <c r="AU15" i="3"/>
  <c r="AU43" i="3" s="1"/>
  <c r="AT16" i="3"/>
  <c r="AT17" i="3" s="1"/>
  <c r="BF14" i="3"/>
  <c r="BG13" i="3"/>
  <c r="BE25" i="3"/>
  <c r="BE26" i="3"/>
  <c r="BE29" i="3"/>
  <c r="BE27" i="3"/>
  <c r="BE30" i="3"/>
  <c r="BE28" i="3"/>
  <c r="BE36" i="3" l="1"/>
  <c r="AT31" i="3"/>
  <c r="AT33" i="3"/>
  <c r="AT34" i="3"/>
  <c r="AT32" i="3"/>
  <c r="AS40" i="3"/>
  <c r="AS44" i="3" s="1"/>
  <c r="AS41" i="3"/>
  <c r="AV15" i="3"/>
  <c r="AV43" i="3" s="1"/>
  <c r="AU16" i="3"/>
  <c r="AU17" i="3" s="1"/>
  <c r="AS39" i="3"/>
  <c r="BF25" i="3"/>
  <c r="BF26" i="3"/>
  <c r="BF27" i="3"/>
  <c r="BF28" i="3"/>
  <c r="BF30" i="3"/>
  <c r="BF29" i="3"/>
  <c r="BE37" i="3"/>
  <c r="BG14" i="3"/>
  <c r="BH13" i="3"/>
  <c r="AS45" i="3" l="1"/>
  <c r="AU32" i="3"/>
  <c r="AU31" i="3"/>
  <c r="AU34" i="3"/>
  <c r="AU33" i="3"/>
  <c r="AW15" i="3"/>
  <c r="AW43" i="3" s="1"/>
  <c r="AV16" i="3"/>
  <c r="AV17" i="3" s="1"/>
  <c r="AT40" i="3"/>
  <c r="AT44" i="3" s="1"/>
  <c r="AT41" i="3"/>
  <c r="AT38" i="3"/>
  <c r="AT39" i="3" s="1"/>
  <c r="BF36" i="3"/>
  <c r="BF37" i="3" s="1"/>
  <c r="BG25" i="3"/>
  <c r="BG27" i="3"/>
  <c r="BG30" i="3"/>
  <c r="BG29" i="3"/>
  <c r="BG26" i="3"/>
  <c r="BG28" i="3"/>
  <c r="BH14" i="3"/>
  <c r="BI13" i="3"/>
  <c r="AU38" i="3" l="1"/>
  <c r="AT45" i="3"/>
  <c r="AU40" i="3"/>
  <c r="AU44" i="3" s="1"/>
  <c r="AU41" i="3"/>
  <c r="AV33" i="3"/>
  <c r="AV32" i="3"/>
  <c r="AV34" i="3"/>
  <c r="AV31" i="3"/>
  <c r="AX15" i="3"/>
  <c r="AX43" i="3" s="1"/>
  <c r="AW16" i="3"/>
  <c r="AW17" i="3" s="1"/>
  <c r="AU39" i="3"/>
  <c r="BG36" i="3"/>
  <c r="BG37" i="3" s="1"/>
  <c r="BH25" i="3"/>
  <c r="BH26" i="3"/>
  <c r="BH27" i="3"/>
  <c r="BH28" i="3"/>
  <c r="BH29" i="3"/>
  <c r="BH30" i="3"/>
  <c r="BJ13" i="3"/>
  <c r="BI14" i="3"/>
  <c r="AU45" i="3" l="1"/>
  <c r="AY15" i="3"/>
  <c r="AY43" i="3" s="1"/>
  <c r="AX16" i="3"/>
  <c r="AX17" i="3" s="1"/>
  <c r="AV38" i="3"/>
  <c r="AV39" i="3" s="1"/>
  <c r="AW33" i="3"/>
  <c r="AW32" i="3"/>
  <c r="AW31" i="3"/>
  <c r="AW38" i="3" s="1"/>
  <c r="AW34" i="3"/>
  <c r="BH36" i="3"/>
  <c r="BH37" i="3" s="1"/>
  <c r="AV40" i="3"/>
  <c r="AV44" i="3" s="1"/>
  <c r="AV41" i="3"/>
  <c r="BI25" i="3"/>
  <c r="BI26" i="3"/>
  <c r="BI27" i="3"/>
  <c r="BI28" i="3"/>
  <c r="BI29" i="3"/>
  <c r="BI30" i="3"/>
  <c r="BJ14" i="3"/>
  <c r="BK13" i="3"/>
  <c r="AV45" i="3" l="1"/>
  <c r="AW39" i="3"/>
  <c r="AZ43" i="3"/>
  <c r="AY16" i="3"/>
  <c r="AY17" i="3" s="1"/>
  <c r="BI36" i="3"/>
  <c r="BI37" i="3" s="1"/>
  <c r="AX34" i="3"/>
  <c r="AX31" i="3"/>
  <c r="AX33" i="3"/>
  <c r="AX32" i="3"/>
  <c r="AW40" i="3"/>
  <c r="AW44" i="3" s="1"/>
  <c r="AW41" i="3"/>
  <c r="BJ25" i="3"/>
  <c r="BJ26" i="3"/>
  <c r="BJ29" i="3"/>
  <c r="BJ30" i="3"/>
  <c r="BJ27" i="3"/>
  <c r="BJ28" i="3"/>
  <c r="BK14" i="3"/>
  <c r="BL13" i="3"/>
  <c r="AW45" i="3" l="1"/>
  <c r="AX41" i="3"/>
  <c r="AX40" i="3"/>
  <c r="AX44" i="3" s="1"/>
  <c r="AY31" i="3"/>
  <c r="AY33" i="3"/>
  <c r="AY32" i="3"/>
  <c r="AY34" i="3"/>
  <c r="AX38" i="3"/>
  <c r="AX39" i="3" s="1"/>
  <c r="AZ16" i="3"/>
  <c r="AZ17" i="3" s="1"/>
  <c r="BJ36" i="3"/>
  <c r="BJ37" i="3" s="1"/>
  <c r="BK25" i="3"/>
  <c r="BK27" i="3"/>
  <c r="BK28" i="3"/>
  <c r="BK29" i="3"/>
  <c r="BK30" i="3"/>
  <c r="BK26" i="3"/>
  <c r="BL14" i="3"/>
  <c r="BM13" i="3"/>
  <c r="AY38" i="3" l="1"/>
  <c r="AX45" i="3"/>
  <c r="AZ32" i="3"/>
  <c r="AZ33" i="3"/>
  <c r="AZ34" i="3"/>
  <c r="AZ31" i="3"/>
  <c r="AY39" i="3"/>
  <c r="BC15" i="3"/>
  <c r="BC43" i="3" s="1"/>
  <c r="BB16" i="3"/>
  <c r="BB17" i="3" s="1"/>
  <c r="AY40" i="3"/>
  <c r="AY44" i="3" s="1"/>
  <c r="AY41" i="3"/>
  <c r="BM14" i="3"/>
  <c r="BL25" i="3"/>
  <c r="BL26" i="3"/>
  <c r="BL27" i="3"/>
  <c r="BL28" i="3"/>
  <c r="BL29" i="3"/>
  <c r="BL30" i="3"/>
  <c r="BK36" i="3"/>
  <c r="BK37" i="3" s="1"/>
  <c r="AY45" i="3" l="1"/>
  <c r="AZ38" i="3"/>
  <c r="AZ39" i="3" s="1"/>
  <c r="BB33" i="3"/>
  <c r="BB32" i="3"/>
  <c r="BB34" i="3"/>
  <c r="BB31" i="3"/>
  <c r="BD15" i="3"/>
  <c r="BD43" i="3" s="1"/>
  <c r="BC16" i="3"/>
  <c r="BC17" i="3" s="1"/>
  <c r="AZ40" i="3"/>
  <c r="AZ44" i="3" s="1"/>
  <c r="AZ41" i="3"/>
  <c r="BM25" i="3"/>
  <c r="BM27" i="3"/>
  <c r="BM28" i="3"/>
  <c r="BM29" i="3"/>
  <c r="BM30" i="3"/>
  <c r="BM26" i="3"/>
  <c r="BL36" i="3"/>
  <c r="BL37" i="3" s="1"/>
  <c r="AZ45" i="3" l="1"/>
  <c r="BB38" i="3"/>
  <c r="BB39" i="3" s="1"/>
  <c r="BC32" i="3"/>
  <c r="BC31" i="3"/>
  <c r="BC38" i="3" s="1"/>
  <c r="BC33" i="3"/>
  <c r="BC34" i="3"/>
  <c r="BE15" i="3"/>
  <c r="BE43" i="3" s="1"/>
  <c r="BD16" i="3"/>
  <c r="BD17" i="3" s="1"/>
  <c r="BB40" i="3"/>
  <c r="BB44" i="3" s="1"/>
  <c r="BB41" i="3"/>
  <c r="BM36" i="3"/>
  <c r="BM37" i="3" s="1"/>
  <c r="BB45" i="3" l="1"/>
  <c r="BD32" i="3"/>
  <c r="BD33" i="3"/>
  <c r="BD31" i="3"/>
  <c r="BD38" i="3" s="1"/>
  <c r="BD34" i="3"/>
  <c r="BC40" i="3"/>
  <c r="BC44" i="3" s="1"/>
  <c r="BC41" i="3"/>
  <c r="BF15" i="3"/>
  <c r="BF43" i="3" s="1"/>
  <c r="BE16" i="3"/>
  <c r="BE17" i="3" s="1"/>
  <c r="BC39" i="3"/>
  <c r="BC45" i="3" l="1"/>
  <c r="BG15" i="3"/>
  <c r="BG43" i="3" s="1"/>
  <c r="BF16" i="3"/>
  <c r="BF17" i="3" s="1"/>
  <c r="BD40" i="3"/>
  <c r="BD44" i="3" s="1"/>
  <c r="BD41" i="3"/>
  <c r="BE33" i="3"/>
  <c r="BE32" i="3"/>
  <c r="BE34" i="3"/>
  <c r="BE31" i="3"/>
  <c r="BD39" i="3"/>
  <c r="BE38" i="3" l="1"/>
  <c r="BD45" i="3"/>
  <c r="BE39" i="3"/>
  <c r="BF32" i="3"/>
  <c r="BF34" i="3"/>
  <c r="BF31" i="3"/>
  <c r="BF33" i="3"/>
  <c r="BE40" i="3"/>
  <c r="BE44" i="3" s="1"/>
  <c r="BE41" i="3"/>
  <c r="BH15" i="3"/>
  <c r="BH43" i="3" s="1"/>
  <c r="BG16" i="3"/>
  <c r="BG17" i="3" s="1"/>
  <c r="BF38" i="3" l="1"/>
  <c r="BF39" i="3" s="1"/>
  <c r="BE45" i="3"/>
  <c r="BI15" i="3"/>
  <c r="BI43" i="3" s="1"/>
  <c r="BH16" i="3"/>
  <c r="BH17" i="3" s="1"/>
  <c r="BG32" i="3"/>
  <c r="BG33" i="3"/>
  <c r="BG34" i="3"/>
  <c r="BG31" i="3"/>
  <c r="BF40" i="3"/>
  <c r="BF44" i="3" s="1"/>
  <c r="BF41" i="3"/>
  <c r="BF45" i="3" l="1"/>
  <c r="BG41" i="3"/>
  <c r="BG40" i="3"/>
  <c r="BG44" i="3" s="1"/>
  <c r="BG38" i="3"/>
  <c r="BG39" i="3" s="1"/>
  <c r="BH33" i="3"/>
  <c r="BH32" i="3"/>
  <c r="BH34" i="3"/>
  <c r="BH31" i="3"/>
  <c r="BH38" i="3" s="1"/>
  <c r="BH39" i="3" s="1"/>
  <c r="BJ15" i="3"/>
  <c r="BJ43" i="3" s="1"/>
  <c r="BI16" i="3"/>
  <c r="BI17" i="3" s="1"/>
  <c r="BG45" i="3" l="1"/>
  <c r="BI34" i="3"/>
  <c r="BI33" i="3"/>
  <c r="BI31" i="3"/>
  <c r="BI32" i="3"/>
  <c r="BH40" i="3"/>
  <c r="BH44" i="3" s="1"/>
  <c r="BH41" i="3"/>
  <c r="BH45" i="3" s="1"/>
  <c r="BK15" i="3"/>
  <c r="BK43" i="3" s="1"/>
  <c r="BJ16" i="3"/>
  <c r="BJ17" i="3" s="1"/>
  <c r="BL15" i="3" l="1"/>
  <c r="BL43" i="3" s="1"/>
  <c r="BK16" i="3"/>
  <c r="BK17" i="3" s="1"/>
  <c r="BI40" i="3"/>
  <c r="BI44" i="3" s="1"/>
  <c r="BI41" i="3"/>
  <c r="BI45" i="3" s="1"/>
  <c r="BJ31" i="3"/>
  <c r="BJ32" i="3"/>
  <c r="BJ33" i="3"/>
  <c r="BJ34" i="3"/>
  <c r="BI38" i="3"/>
  <c r="BI39" i="3" s="1"/>
  <c r="BJ40" i="3" l="1"/>
  <c r="BJ44" i="3" s="1"/>
  <c r="BJ41" i="3"/>
  <c r="BK34" i="3"/>
  <c r="BK31" i="3"/>
  <c r="BK33" i="3"/>
  <c r="BK32" i="3"/>
  <c r="BJ38" i="3"/>
  <c r="BJ39" i="3" s="1"/>
  <c r="BM43" i="3"/>
  <c r="BL16" i="3"/>
  <c r="BL17" i="3" s="1"/>
  <c r="BJ45" i="3" l="1"/>
  <c r="BK40" i="3"/>
  <c r="BK44" i="3" s="1"/>
  <c r="BK41" i="3"/>
  <c r="BL32" i="3"/>
  <c r="BL34" i="3"/>
  <c r="BL31" i="3"/>
  <c r="BL33" i="3"/>
  <c r="BM16" i="3"/>
  <c r="BM17" i="3" s="1"/>
  <c r="BK38" i="3"/>
  <c r="BK39" i="3" s="1"/>
  <c r="BK45" i="3" l="1"/>
  <c r="BL40" i="3"/>
  <c r="BL44" i="3" s="1"/>
  <c r="BL41" i="3"/>
  <c r="BL38" i="3"/>
  <c r="BL39" i="3" s="1"/>
  <c r="BM33" i="3"/>
  <c r="BM32" i="3"/>
  <c r="BM34" i="3"/>
  <c r="BM31" i="3"/>
  <c r="BL45" i="3" l="1"/>
  <c r="BM38" i="3"/>
  <c r="BM39" i="3" s="1"/>
  <c r="BM40" i="3"/>
  <c r="BM44" i="3" s="1"/>
  <c r="BM41" i="3"/>
  <c r="BM45" i="3" l="1"/>
</calcChain>
</file>

<file path=xl/sharedStrings.xml><?xml version="1.0" encoding="utf-8"?>
<sst xmlns="http://schemas.openxmlformats.org/spreadsheetml/2006/main" count="140" uniqueCount="85">
  <si>
    <t>LAB</t>
  </si>
  <si>
    <t>LBC</t>
  </si>
  <si>
    <t>LCD</t>
  </si>
  <si>
    <t>LDE</t>
  </si>
  <si>
    <t>LEF</t>
  </si>
  <si>
    <t>LFG</t>
  </si>
  <si>
    <t>LGH</t>
  </si>
  <si>
    <t>Theta-C</t>
  </si>
  <si>
    <t>Theta-F</t>
  </si>
  <si>
    <t>degrees</t>
  </si>
  <si>
    <t>Radians</t>
  </si>
  <si>
    <t>Theta-F'</t>
  </si>
  <si>
    <t>A</t>
  </si>
  <si>
    <t>B</t>
  </si>
  <si>
    <t>C</t>
  </si>
  <si>
    <t>D</t>
  </si>
  <si>
    <t>E</t>
  </si>
  <si>
    <t>F</t>
  </si>
  <si>
    <t>x</t>
  </si>
  <si>
    <t>y</t>
  </si>
  <si>
    <t>G</t>
  </si>
  <si>
    <t>H</t>
  </si>
  <si>
    <t>inches</t>
  </si>
  <si>
    <t>LBD</t>
  </si>
  <si>
    <t>LEG</t>
  </si>
  <si>
    <t>Perp Dist C-BD</t>
  </si>
  <si>
    <t>Perp Dist F-EG</t>
  </si>
  <si>
    <t>MC</t>
  </si>
  <si>
    <t>Load</t>
  </si>
  <si>
    <t>pound</t>
  </si>
  <si>
    <t>pounds</t>
  </si>
  <si>
    <t>MF</t>
  </si>
  <si>
    <t>Cylinder Lmax</t>
  </si>
  <si>
    <t>Cylinder Lmin</t>
  </si>
  <si>
    <t>Ax</t>
  </si>
  <si>
    <t>Ay</t>
  </si>
  <si>
    <t>Bx</t>
  </si>
  <si>
    <t>By</t>
  </si>
  <si>
    <t>Cx</t>
  </si>
  <si>
    <t>Cy</t>
  </si>
  <si>
    <t>Dx</t>
  </si>
  <si>
    <t>Dy</t>
  </si>
  <si>
    <t>Ex</t>
  </si>
  <si>
    <t>Ey</t>
  </si>
  <si>
    <t>Fx</t>
  </si>
  <si>
    <t>Fy</t>
  </si>
  <si>
    <t>Gx</t>
  </si>
  <si>
    <t>Gy</t>
  </si>
  <si>
    <t>Hx</t>
  </si>
  <si>
    <t>Hy</t>
  </si>
  <si>
    <t xml:space="preserve"> </t>
  </si>
  <si>
    <t>dB</t>
  </si>
  <si>
    <t>dD</t>
  </si>
  <si>
    <t>dE</t>
  </si>
  <si>
    <t>dG</t>
  </si>
  <si>
    <t>Cylinder BD</t>
  </si>
  <si>
    <t>Cylinder EG</t>
  </si>
  <si>
    <t>Geometric Design of Arm</t>
  </si>
  <si>
    <t>L-AB</t>
  </si>
  <si>
    <t>L-BC</t>
  </si>
  <si>
    <t>L-CD</t>
  </si>
  <si>
    <t>L-DE</t>
  </si>
  <si>
    <t>L-EF</t>
  </si>
  <si>
    <t>L-FG</t>
  </si>
  <si>
    <t>L-GH</t>
  </si>
  <si>
    <t>d-B</t>
  </si>
  <si>
    <t>d-D</t>
  </si>
  <si>
    <t>d-E</t>
  </si>
  <si>
    <t>d-G</t>
  </si>
  <si>
    <t>Force BD</t>
  </si>
  <si>
    <t>Force EG</t>
  </si>
  <si>
    <t>Project Parameters</t>
  </si>
  <si>
    <t>Lengths</t>
  </si>
  <si>
    <t>Angles at Joints</t>
  </si>
  <si>
    <t xml:space="preserve">Cartesian </t>
  </si>
  <si>
    <t xml:space="preserve">Coordinates </t>
  </si>
  <si>
    <t>of Joints</t>
  </si>
  <si>
    <t>Note: These darkened coordinates are repeated for the purpose of plotting the arm position above.</t>
  </si>
  <si>
    <t>Use 65-115 degrees</t>
  </si>
  <si>
    <t>Use 50-150 degrees</t>
  </si>
  <si>
    <t>Cylinder Force Data</t>
  </si>
  <si>
    <t>This spreadhseet is used to generate values of cylinder force for the full range of theta-C and Theta-F values, for plotting the cylinder force graph.</t>
  </si>
  <si>
    <t>Hydraulic Cylinder</t>
  </si>
  <si>
    <t>inch-pounds</t>
  </si>
  <si>
    <t>Forces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</si>
</sst>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0" borderId="0" xfId="0" applyProtection="1"/>
    <xf numFmtId="0" fontId="1" fillId="0" borderId="0" xfId="0" applyFont="1"/>
    <xf numFmtId="0" fontId="0" fillId="2" borderId="3" xfId="0" applyFill="1" applyBorder="1"/>
    <xf numFmtId="0" fontId="0" fillId="0" borderId="2" xfId="0" applyBorder="1"/>
    <xf numFmtId="0" fontId="0" fillId="2" borderId="4" xfId="0" applyFill="1" applyBorder="1"/>
    <xf numFmtId="0" fontId="2" fillId="0" borderId="0" xfId="0" applyFont="1"/>
    <xf numFmtId="0" fontId="3" fillId="0" borderId="0" xfId="0" applyFont="1"/>
    <xf numFmtId="0" fontId="1" fillId="3" borderId="1" xfId="0" applyFont="1" applyFill="1" applyBorder="1"/>
    <xf numFmtId="0" fontId="6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5" xfId="0" applyFill="1" applyBorder="1"/>
    <xf numFmtId="0" fontId="1" fillId="3" borderId="3" xfId="0" applyFont="1" applyFill="1" applyBorder="1"/>
    <xf numFmtId="0" fontId="1" fillId="0" borderId="7" xfId="0" applyFont="1" applyFill="1" applyBorder="1"/>
    <xf numFmtId="0" fontId="0" fillId="0" borderId="9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Fill="1" applyBorder="1"/>
    <xf numFmtId="0" fontId="1" fillId="0" borderId="8" xfId="0" applyFont="1" applyBorder="1"/>
    <xf numFmtId="0" fontId="2" fillId="0" borderId="8" xfId="0" applyFont="1" applyBorder="1"/>
    <xf numFmtId="0" fontId="0" fillId="4" borderId="8" xfId="0" applyFill="1" applyBorder="1"/>
    <xf numFmtId="0" fontId="0" fillId="4" borderId="0" xfId="0" applyFill="1"/>
    <xf numFmtId="0" fontId="1" fillId="4" borderId="0" xfId="0" applyFont="1" applyFill="1"/>
    <xf numFmtId="0" fontId="1" fillId="0" borderId="2" xfId="0" applyFont="1" applyBorder="1"/>
    <xf numFmtId="0" fontId="0" fillId="4" borderId="9" xfId="0" applyFill="1" applyBorder="1"/>
    <xf numFmtId="0" fontId="0" fillId="4" borderId="2" xfId="0" applyFill="1" applyBorder="1"/>
    <xf numFmtId="0" fontId="0" fillId="0" borderId="8" xfId="0" applyFont="1" applyBorder="1"/>
    <xf numFmtId="0" fontId="0" fillId="0" borderId="6" xfId="0" applyBorder="1" applyProtection="1"/>
    <xf numFmtId="0" fontId="0" fillId="0" borderId="6" xfId="0" applyBorder="1"/>
    <xf numFmtId="0" fontId="0" fillId="0" borderId="5" xfId="0" applyBorder="1"/>
    <xf numFmtId="0" fontId="6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Linkage Position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Arm Geometry'!$C$18:$C$35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3.9392320360246225</c:v>
                </c:pt>
                <c:pt idx="6">
                  <c:v>6.2852851006736117</c:v>
                </c:pt>
                <c:pt idx="7">
                  <c:v>12.802504117080023</c:v>
                </c:pt>
                <c:pt idx="8">
                  <c:v>0</c:v>
                </c:pt>
                <c:pt idx="9">
                  <c:v>12.802504117080023</c:v>
                </c:pt>
                <c:pt idx="10">
                  <c:v>14.154018725256513</c:v>
                </c:pt>
                <c:pt idx="11">
                  <c:v>22.222747278132914</c:v>
                </c:pt>
                <c:pt idx="12">
                  <c:v>12.802504117080023</c:v>
                </c:pt>
                <c:pt idx="13">
                  <c:v>0</c:v>
                </c:pt>
                <c:pt idx="14">
                  <c:v>3.9392320360246225</c:v>
                </c:pt>
                <c:pt idx="16">
                  <c:v>6.2852851006736117</c:v>
                </c:pt>
                <c:pt idx="17">
                  <c:v>14.154018725256513</c:v>
                </c:pt>
              </c:numCache>
            </c:numRef>
          </c:xVal>
          <c:yVal>
            <c:numRef>
              <c:f>' Arm Geometry'!$D$18:$D$35</c:f>
              <c:numCache>
                <c:formatCode>General</c:formatCode>
                <c:ptCount val="18"/>
                <c:pt idx="0">
                  <c:v>0</c:v>
                </c:pt>
                <c:pt idx="1">
                  <c:v>5.75</c:v>
                </c:pt>
                <c:pt idx="2">
                  <c:v>11.5</c:v>
                </c:pt>
                <c:pt idx="3">
                  <c:v>0</c:v>
                </c:pt>
                <c:pt idx="4">
                  <c:v>11.5</c:v>
                </c:pt>
                <c:pt idx="5">
                  <c:v>12.194586903387407</c:v>
                </c:pt>
                <c:pt idx="6">
                  <c:v>11.846686029788208</c:v>
                </c:pt>
                <c:pt idx="7">
                  <c:v>13.757407436009075</c:v>
                </c:pt>
                <c:pt idx="8">
                  <c:v>11.5</c:v>
                </c:pt>
                <c:pt idx="9">
                  <c:v>13.757407436009075</c:v>
                </c:pt>
                <c:pt idx="10">
                  <c:v>12.200677445328113</c:v>
                </c:pt>
                <c:pt idx="11">
                  <c:v>7.1612707798567623</c:v>
                </c:pt>
                <c:pt idx="12">
                  <c:v>13.757407436009075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Arm Geometry'!$C$18:$C$35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3.9392320360246225</c:v>
                </c:pt>
                <c:pt idx="6">
                  <c:v>6.2852851006736117</c:v>
                </c:pt>
                <c:pt idx="7">
                  <c:v>12.802504117080023</c:v>
                </c:pt>
                <c:pt idx="8">
                  <c:v>0</c:v>
                </c:pt>
                <c:pt idx="9">
                  <c:v>12.802504117080023</c:v>
                </c:pt>
                <c:pt idx="10">
                  <c:v>14.154018725256513</c:v>
                </c:pt>
                <c:pt idx="11">
                  <c:v>22.222747278132914</c:v>
                </c:pt>
                <c:pt idx="12">
                  <c:v>12.802504117080023</c:v>
                </c:pt>
                <c:pt idx="13">
                  <c:v>0</c:v>
                </c:pt>
                <c:pt idx="14">
                  <c:v>3.9392320360246225</c:v>
                </c:pt>
                <c:pt idx="16">
                  <c:v>6.2852851006736117</c:v>
                </c:pt>
                <c:pt idx="17">
                  <c:v>14.154018725256513</c:v>
                </c:pt>
              </c:numCache>
            </c:numRef>
          </c:xVal>
          <c:yVal>
            <c:numRef>
              <c:f>' Arm Geometry'!$E$18:$E$35</c:f>
              <c:numCache>
                <c:formatCode>General</c:formatCode>
                <c:ptCount val="18"/>
                <c:pt idx="3">
                  <c:v>0</c:v>
                </c:pt>
                <c:pt idx="13">
                  <c:v>5.75</c:v>
                </c:pt>
                <c:pt idx="14">
                  <c:v>12.194586903387407</c:v>
                </c:pt>
                <c:pt idx="16">
                  <c:v>11.846686029788208</c:v>
                </c:pt>
                <c:pt idx="17">
                  <c:v>12.200677445328113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224360"/>
        <c:axId val="379224752"/>
      </c:scatterChart>
      <c:valAx>
        <c:axId val="379224360"/>
        <c:scaling>
          <c:orientation val="minMax"/>
          <c:max val="2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224752"/>
        <c:crosses val="autoZero"/>
        <c:crossBetween val="midCat"/>
      </c:valAx>
      <c:valAx>
        <c:axId val="37922475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2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'Cylinder Force Data'!$A$44</c:f>
              <c:strCache>
                <c:ptCount val="1"/>
                <c:pt idx="0">
                  <c:v>Cylinder BD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'Cylinder Force Data'!$B$43:$BM$43</c:f>
              <c:numCache>
                <c:formatCode>General</c:formatCode>
                <c:ptCount val="64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155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155</c:v>
                </c:pt>
                <c:pt idx="26">
                  <c:v>50</c:v>
                </c:pt>
                <c:pt idx="27">
                  <c:v>60</c:v>
                </c:pt>
                <c:pt idx="28">
                  <c:v>70</c:v>
                </c:pt>
                <c:pt idx="29">
                  <c:v>80</c:v>
                </c:pt>
                <c:pt idx="30">
                  <c:v>90</c:v>
                </c:pt>
                <c:pt idx="31">
                  <c:v>100</c:v>
                </c:pt>
                <c:pt idx="32">
                  <c:v>110</c:v>
                </c:pt>
                <c:pt idx="33">
                  <c:v>120</c:v>
                </c:pt>
                <c:pt idx="34">
                  <c:v>130</c:v>
                </c:pt>
                <c:pt idx="35">
                  <c:v>140</c:v>
                </c:pt>
                <c:pt idx="36">
                  <c:v>150</c:v>
                </c:pt>
                <c:pt idx="37">
                  <c:v>155</c:v>
                </c:pt>
                <c:pt idx="39">
                  <c:v>50</c:v>
                </c:pt>
                <c:pt idx="40">
                  <c:v>60</c:v>
                </c:pt>
                <c:pt idx="41">
                  <c:v>70</c:v>
                </c:pt>
                <c:pt idx="42">
                  <c:v>80</c:v>
                </c:pt>
                <c:pt idx="43">
                  <c:v>90</c:v>
                </c:pt>
                <c:pt idx="44">
                  <c:v>100</c:v>
                </c:pt>
                <c:pt idx="45">
                  <c:v>110</c:v>
                </c:pt>
                <c:pt idx="46">
                  <c:v>120</c:v>
                </c:pt>
                <c:pt idx="47">
                  <c:v>130</c:v>
                </c:pt>
                <c:pt idx="48">
                  <c:v>140</c:v>
                </c:pt>
                <c:pt idx="49">
                  <c:v>150</c:v>
                </c:pt>
                <c:pt idx="50">
                  <c:v>155</c:v>
                </c:pt>
                <c:pt idx="52">
                  <c:v>50</c:v>
                </c:pt>
                <c:pt idx="53">
                  <c:v>60</c:v>
                </c:pt>
                <c:pt idx="54">
                  <c:v>70</c:v>
                </c:pt>
                <c:pt idx="55">
                  <c:v>80</c:v>
                </c:pt>
                <c:pt idx="56">
                  <c:v>90</c:v>
                </c:pt>
                <c:pt idx="57">
                  <c:v>100</c:v>
                </c:pt>
                <c:pt idx="58">
                  <c:v>110</c:v>
                </c:pt>
                <c:pt idx="59">
                  <c:v>120</c:v>
                </c:pt>
                <c:pt idx="60">
                  <c:v>130</c:v>
                </c:pt>
                <c:pt idx="61">
                  <c:v>140</c:v>
                </c:pt>
                <c:pt idx="62">
                  <c:v>150</c:v>
                </c:pt>
                <c:pt idx="63">
                  <c:v>155</c:v>
                </c:pt>
              </c:numCache>
            </c:numRef>
          </c:xVal>
          <c:yVal>
            <c:numRef>
              <c:f>'Cylinder Force Data'!$B$44:$BM$44</c:f>
              <c:numCache>
                <c:formatCode>General</c:formatCode>
                <c:ptCount val="64"/>
                <c:pt idx="0">
                  <c:v>0.17747646216860316</c:v>
                </c:pt>
                <c:pt idx="1">
                  <c:v>0.30832477721183643</c:v>
                </c:pt>
                <c:pt idx="2">
                  <c:v>0.47654001858288414</c:v>
                </c:pt>
                <c:pt idx="3">
                  <c:v>0.67701105990615473</c:v>
                </c:pt>
                <c:pt idx="4">
                  <c:v>0.90364670029819594</c:v>
                </c:pt>
                <c:pt idx="5">
                  <c:v>1.1495607421123775</c:v>
                </c:pt>
                <c:pt idx="6">
                  <c:v>1.4072812242172332</c:v>
                </c:pt>
                <c:pt idx="7">
                  <c:v>1.6689774533718897</c:v>
                </c:pt>
                <c:pt idx="8">
                  <c:v>1.9266979354767453</c:v>
                </c:pt>
                <c:pt idx="9">
                  <c:v>2.1726119772909267</c:v>
                </c:pt>
                <c:pt idx="10">
                  <c:v>2.3992476176829682</c:v>
                </c:pt>
                <c:pt idx="11">
                  <c:v>2.5031553474572474</c:v>
                </c:pt>
                <c:pt idx="13">
                  <c:v>0.70583099889095424</c:v>
                </c:pt>
                <c:pt idx="14">
                  <c:v>0.93075657901779596</c:v>
                </c:pt>
                <c:pt idx="15">
                  <c:v>1.1850384571190637</c:v>
                </c:pt>
                <c:pt idx="16">
                  <c:v>1.4609504200204633</c:v>
                </c:pt>
                <c:pt idx="17">
                  <c:v>1.7501090364738365</c:v>
                </c:pt>
                <c:pt idx="18">
                  <c:v>2.0437283830441948</c:v>
                </c:pt>
                <c:pt idx="19">
                  <c:v>2.3328869994975685</c:v>
                </c:pt>
                <c:pt idx="20">
                  <c:v>2.6087989623989678</c:v>
                </c:pt>
                <c:pt idx="21">
                  <c:v>2.8630808405002357</c:v>
                </c:pt>
                <c:pt idx="22">
                  <c:v>3.0880064206270776</c:v>
                </c:pt>
                <c:pt idx="23">
                  <c:v>3.2767414643611352</c:v>
                </c:pt>
                <c:pt idx="24">
                  <c:v>3.3556974977978178</c:v>
                </c:pt>
                <c:pt idx="26">
                  <c:v>1.0101924312508264</c:v>
                </c:pt>
                <c:pt idx="27">
                  <c:v>1.2861759836784594</c:v>
                </c:pt>
                <c:pt idx="28">
                  <c:v>1.585635639425079</c:v>
                </c:pt>
                <c:pt idx="29">
                  <c:v>1.8994724837167507</c:v>
                </c:pt>
                <c:pt idx="30">
                  <c:v>2.2181507589169045</c:v>
                </c:pt>
                <c:pt idx="31">
                  <c:v>2.5319876032085764</c:v>
                </c:pt>
                <c:pt idx="32">
                  <c:v>2.8314472589551962</c:v>
                </c:pt>
                <c:pt idx="33">
                  <c:v>3.1074308113828293</c:v>
                </c:pt>
                <c:pt idx="34">
                  <c:v>3.3515526540354554</c:v>
                </c:pt>
                <c:pt idx="35">
                  <c:v>3.5563952807544781</c:v>
                </c:pt>
                <c:pt idx="36">
                  <c:v>3.7157346624701431</c:v>
                </c:pt>
                <c:pt idx="37">
                  <c:v>3.7767693484440268</c:v>
                </c:pt>
                <c:pt idx="39">
                  <c:v>1.3525937402491355</c:v>
                </c:pt>
                <c:pt idx="40">
                  <c:v>1.6836173025715164</c:v>
                </c:pt>
                <c:pt idx="41">
                  <c:v>2.0305334503458439</c:v>
                </c:pt>
                <c:pt idx="42">
                  <c:v>2.3828013297317896</c:v>
                </c:pt>
                <c:pt idx="43">
                  <c:v>2.7297174775061173</c:v>
                </c:pt>
                <c:pt idx="44">
                  <c:v>3.060741039828498</c:v>
                </c:pt>
                <c:pt idx="45">
                  <c:v>3.3658140502118408</c:v>
                </c:pt>
                <c:pt idx="46">
                  <c:v>3.6356670352294671</c:v>
                </c:pt>
                <c:pt idx="47">
                  <c:v>3.8621006623000143</c:v>
                </c:pt>
                <c:pt idx="48">
                  <c:v>4.0382348718390579</c:v>
                </c:pt>
                <c:pt idx="49">
                  <c:v>4.1587179240358587</c:v>
                </c:pt>
                <c:pt idx="50">
                  <c:v>4.196876801144791</c:v>
                </c:pt>
                <c:pt idx="52">
                  <c:v>1.7481518404326843</c:v>
                </c:pt>
                <c:pt idx="53">
                  <c:v>2.1400700511721049</c:v>
                </c:pt>
                <c:pt idx="54">
                  <c:v>2.5380342216947165</c:v>
                </c:pt>
                <c:pt idx="55">
                  <c:v>2.9299524324341375</c:v>
                </c:pt>
                <c:pt idx="56">
                  <c:v>3.3039164669430474</c:v>
                </c:pt>
                <c:pt idx="57">
                  <c:v>3.6485636364144027</c:v>
                </c:pt>
                <c:pt idx="58">
                  <c:v>3.9534220286492836</c:v>
                </c:pt>
                <c:pt idx="59">
                  <c:v>4.2092286912738635</c:v>
                </c:pt>
                <c:pt idx="60">
                  <c:v>4.4082110813857502</c:v>
                </c:pt>
                <c:pt idx="61">
                  <c:v>4.5443232299390397</c:v>
                </c:pt>
                <c:pt idx="62">
                  <c:v>4.6134294451448126</c:v>
                </c:pt>
                <c:pt idx="63">
                  <c:v>4.6221174472700843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'Cylinder Force Data'!$A$45</c:f>
              <c:strCache>
                <c:ptCount val="1"/>
                <c:pt idx="0">
                  <c:v>Cylinder EG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'Cylinder Force Data'!$B$43:$BM$43</c:f>
              <c:numCache>
                <c:formatCode>General</c:formatCode>
                <c:ptCount val="64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155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155</c:v>
                </c:pt>
                <c:pt idx="26">
                  <c:v>50</c:v>
                </c:pt>
                <c:pt idx="27">
                  <c:v>60</c:v>
                </c:pt>
                <c:pt idx="28">
                  <c:v>70</c:v>
                </c:pt>
                <c:pt idx="29">
                  <c:v>80</c:v>
                </c:pt>
                <c:pt idx="30">
                  <c:v>90</c:v>
                </c:pt>
                <c:pt idx="31">
                  <c:v>100</c:v>
                </c:pt>
                <c:pt idx="32">
                  <c:v>110</c:v>
                </c:pt>
                <c:pt idx="33">
                  <c:v>120</c:v>
                </c:pt>
                <c:pt idx="34">
                  <c:v>130</c:v>
                </c:pt>
                <c:pt idx="35">
                  <c:v>140</c:v>
                </c:pt>
                <c:pt idx="36">
                  <c:v>150</c:v>
                </c:pt>
                <c:pt idx="37">
                  <c:v>155</c:v>
                </c:pt>
                <c:pt idx="39">
                  <c:v>50</c:v>
                </c:pt>
                <c:pt idx="40">
                  <c:v>60</c:v>
                </c:pt>
                <c:pt idx="41">
                  <c:v>70</c:v>
                </c:pt>
                <c:pt idx="42">
                  <c:v>80</c:v>
                </c:pt>
                <c:pt idx="43">
                  <c:v>90</c:v>
                </c:pt>
                <c:pt idx="44">
                  <c:v>100</c:v>
                </c:pt>
                <c:pt idx="45">
                  <c:v>110</c:v>
                </c:pt>
                <c:pt idx="46">
                  <c:v>120</c:v>
                </c:pt>
                <c:pt idx="47">
                  <c:v>130</c:v>
                </c:pt>
                <c:pt idx="48">
                  <c:v>140</c:v>
                </c:pt>
                <c:pt idx="49">
                  <c:v>150</c:v>
                </c:pt>
                <c:pt idx="50">
                  <c:v>155</c:v>
                </c:pt>
                <c:pt idx="52">
                  <c:v>50</c:v>
                </c:pt>
                <c:pt idx="53">
                  <c:v>60</c:v>
                </c:pt>
                <c:pt idx="54">
                  <c:v>70</c:v>
                </c:pt>
                <c:pt idx="55">
                  <c:v>80</c:v>
                </c:pt>
                <c:pt idx="56">
                  <c:v>90</c:v>
                </c:pt>
                <c:pt idx="57">
                  <c:v>100</c:v>
                </c:pt>
                <c:pt idx="58">
                  <c:v>110</c:v>
                </c:pt>
                <c:pt idx="59">
                  <c:v>120</c:v>
                </c:pt>
                <c:pt idx="60">
                  <c:v>130</c:v>
                </c:pt>
                <c:pt idx="61">
                  <c:v>140</c:v>
                </c:pt>
                <c:pt idx="62">
                  <c:v>150</c:v>
                </c:pt>
                <c:pt idx="63">
                  <c:v>155</c:v>
                </c:pt>
              </c:numCache>
            </c:numRef>
          </c:xVal>
          <c:yVal>
            <c:numRef>
              <c:f>'Cylinder Force Data'!$B$45:$BM$45</c:f>
              <c:numCache>
                <c:formatCode>General</c:formatCode>
                <c:ptCount val="64"/>
                <c:pt idx="0">
                  <c:v>-3.8419398405445939</c:v>
                </c:pt>
                <c:pt idx="1">
                  <c:v>-2.8311829050730712</c:v>
                </c:pt>
                <c:pt idx="2">
                  <c:v>-2.1642601067736531</c:v>
                </c:pt>
                <c:pt idx="3">
                  <c:v>-1.643117729346308</c:v>
                </c:pt>
                <c:pt idx="4">
                  <c:v>-1.1800845048943549</c:v>
                </c:pt>
                <c:pt idx="5">
                  <c:v>-0.72754853382500428</c:v>
                </c:pt>
                <c:pt idx="6">
                  <c:v>-0.25358488481604419</c:v>
                </c:pt>
                <c:pt idx="7">
                  <c:v>0.26937630786703354</c:v>
                </c:pt>
                <c:pt idx="8">
                  <c:v>0.87249450729446509</c:v>
                </c:pt>
                <c:pt idx="9">
                  <c:v>1.5999670456719965</c:v>
                </c:pt>
                <c:pt idx="10">
                  <c:v>2.5261657646571751</c:v>
                </c:pt>
                <c:pt idx="11">
                  <c:v>3.1041423192946613</c:v>
                </c:pt>
                <c:pt idx="13">
                  <c:v>-2.9975038995482794</c:v>
                </c:pt>
                <c:pt idx="14">
                  <c:v>-1.9824152768608887</c:v>
                </c:pt>
                <c:pt idx="15">
                  <c:v>-1.2935185356465007</c:v>
                </c:pt>
                <c:pt idx="16">
                  <c:v>-0.74143583515598721</c:v>
                </c:pt>
                <c:pt idx="17">
                  <c:v>-0.24336652122315011</c:v>
                </c:pt>
                <c:pt idx="18">
                  <c:v>0.24499754928050843</c:v>
                </c:pt>
                <c:pt idx="19">
                  <c:v>0.7530496190264272</c:v>
                </c:pt>
                <c:pt idx="20">
                  <c:v>1.3062059863528084</c:v>
                </c:pt>
                <c:pt idx="21">
                  <c:v>1.9335607017041434</c:v>
                </c:pt>
                <c:pt idx="22">
                  <c:v>2.6769966982882987</c:v>
                </c:pt>
                <c:pt idx="23">
                  <c:v>3.6077392117373708</c:v>
                </c:pt>
                <c:pt idx="24">
                  <c:v>4.1822004365296328</c:v>
                </c:pt>
                <c:pt idx="26">
                  <c:v>-2.4314538115602278</c:v>
                </c:pt>
                <c:pt idx="27">
                  <c:v>-1.4606681872806966</c:v>
                </c:pt>
                <c:pt idx="28">
                  <c:v>-0.79217405123912132</c:v>
                </c:pt>
                <c:pt idx="29">
                  <c:v>-0.24967401364546718</c:v>
                </c:pt>
                <c:pt idx="30">
                  <c:v>0.24336652122315011</c:v>
                </c:pt>
                <c:pt idx="31">
                  <c:v>0.72754853382500395</c:v>
                </c:pt>
                <c:pt idx="32">
                  <c:v>1.2296333601795633</c:v>
                </c:pt>
                <c:pt idx="33">
                  <c:v>1.7727795570694815</c:v>
                </c:pt>
                <c:pt idx="34">
                  <c:v>2.3836997091268568</c:v>
                </c:pt>
                <c:pt idx="35">
                  <c:v>3.1011829981865229</c:v>
                </c:pt>
                <c:pt idx="36">
                  <c:v>3.9915941848915639</c:v>
                </c:pt>
                <c:pt idx="37">
                  <c:v>4.5379539705858027</c:v>
                </c:pt>
                <c:pt idx="39">
                  <c:v>-1.7915253543708494</c:v>
                </c:pt>
                <c:pt idx="40">
                  <c:v>-0.89453950874846799</c:v>
                </c:pt>
                <c:pt idx="41">
                  <c:v>-0.26675979970276315</c:v>
                </c:pt>
                <c:pt idx="42">
                  <c:v>0.24967401364546718</c:v>
                </c:pt>
                <c:pt idx="43">
                  <c:v>0.72270500753160527</c:v>
                </c:pt>
                <c:pt idx="44">
                  <c:v>1.1879933615762934</c:v>
                </c:pt>
                <c:pt idx="45">
                  <c:v>1.6688553768641206</c:v>
                </c:pt>
                <c:pt idx="46">
                  <c:v>2.1854882087788545</c:v>
                </c:pt>
                <c:pt idx="47">
                  <c:v>2.7614113291410112</c:v>
                </c:pt>
                <c:pt idx="48">
                  <c:v>3.4311415807365835</c:v>
                </c:pt>
                <c:pt idx="49">
                  <c:v>4.2541667929475064</c:v>
                </c:pt>
                <c:pt idx="50">
                  <c:v>4.7558243018998638</c:v>
                </c:pt>
                <c:pt idx="52">
                  <c:v>-1.0971623975687728</c:v>
                </c:pt>
                <c:pt idx="53">
                  <c:v>-0.30123074570125874</c:v>
                </c:pt>
                <c:pt idx="54">
                  <c:v>0.26675979970276281</c:v>
                </c:pt>
                <c:pt idx="55">
                  <c:v>0.7414358351559851</c:v>
                </c:pt>
                <c:pt idx="56">
                  <c:v>1.1800845048943533</c:v>
                </c:pt>
                <c:pt idx="57">
                  <c:v>1.6123416730137903</c:v>
                </c:pt>
                <c:pt idx="58">
                  <c:v>2.0573701528479242</c:v>
                </c:pt>
                <c:pt idx="59">
                  <c:v>2.5317920190696452</c:v>
                </c:pt>
                <c:pt idx="60">
                  <c:v>3.0552190046422112</c:v>
                </c:pt>
                <c:pt idx="61">
                  <c:v>3.6568468382683306</c:v>
                </c:pt>
                <c:pt idx="62">
                  <c:v>4.3874789135209884</c:v>
                </c:pt>
                <c:pt idx="63">
                  <c:v>4.8291915618572459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685136"/>
        <c:axId val="380685528"/>
      </c:scatterChart>
      <c:valAx>
        <c:axId val="380685136"/>
        <c:scaling>
          <c:orientation val="minMax"/>
          <c:max val="175"/>
          <c:min val="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Elbow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685528"/>
        <c:crosses val="autoZero"/>
        <c:crossBetween val="midCat"/>
      </c:valAx>
      <c:valAx>
        <c:axId val="380685528"/>
        <c:scaling>
          <c:orientation val="minMax"/>
          <c:max val="6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Hydraulic</a:t>
                </a:r>
                <a:r>
                  <a:rPr lang="en-US" sz="1800" b="1" baseline="0"/>
                  <a:t> Cylinder </a:t>
                </a:r>
                <a:r>
                  <a:rPr lang="en-US" sz="1800" b="1"/>
                  <a:t>Force (pounds)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685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33838636834763"/>
          <c:y val="0.91568107411064525"/>
          <c:w val="0.45250383317505088"/>
          <c:h val="5.6047835067282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571501</xdr:colOff>
      <xdr:row>0</xdr:row>
      <xdr:rowOff>180975</xdr:rowOff>
    </xdr:from>
    <xdr:to>
      <xdr:col>13</xdr:col>
      <xdr:colOff>342901</xdr:colOff>
      <xdr:row>15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P6" sqref="P6"/>
    </sheetView>
  </sheetViews>
  <sheetFormatPr defaultRowHeight="15" x14ac:dyDescent="0.25"/>
  <cols>
    <col min="1" max="1" width="20" customWidth="1"/>
    <col min="2" max="2" width="13.5703125" customWidth="1"/>
    <col min="5" max="5" width="4.140625" customWidth="1"/>
    <col min="6" max="6" width="5.140625" customWidth="1"/>
    <col min="8" max="8" width="10.5703125" customWidth="1"/>
  </cols>
  <sheetData>
    <row r="1" spans="1:9" s="10" customFormat="1" ht="27" thickBot="1" x14ac:dyDescent="0.45">
      <c r="A1" s="33" t="s">
        <v>57</v>
      </c>
      <c r="B1" s="33"/>
      <c r="C1" s="33"/>
      <c r="D1" s="33"/>
      <c r="E1" s="33"/>
      <c r="F1" s="33"/>
      <c r="G1" s="33"/>
      <c r="H1" s="33"/>
    </row>
    <row r="2" spans="1:9" x14ac:dyDescent="0.25">
      <c r="A2" s="21" t="s">
        <v>71</v>
      </c>
      <c r="B2" s="18" t="s">
        <v>33</v>
      </c>
      <c r="C2" s="30">
        <v>5</v>
      </c>
      <c r="D2" t="s">
        <v>22</v>
      </c>
    </row>
    <row r="3" spans="1:9" x14ac:dyDescent="0.25">
      <c r="A3" s="18"/>
      <c r="B3" s="18" t="s">
        <v>32</v>
      </c>
      <c r="C3" s="30">
        <v>8.4</v>
      </c>
      <c r="D3" s="11" t="s">
        <v>22</v>
      </c>
      <c r="I3" s="12"/>
    </row>
    <row r="4" spans="1:9" ht="15.75" thickBot="1" x14ac:dyDescent="0.3">
      <c r="A4" s="19"/>
      <c r="B4" s="17" t="s">
        <v>28</v>
      </c>
      <c r="C4" s="14">
        <v>0.5</v>
      </c>
      <c r="D4" s="13" t="s">
        <v>30</v>
      </c>
      <c r="E4" s="5"/>
      <c r="F4" s="5"/>
      <c r="G4" s="5"/>
      <c r="H4" s="5"/>
      <c r="I4" s="12"/>
    </row>
    <row r="5" spans="1:9" x14ac:dyDescent="0.25">
      <c r="A5" s="21" t="s">
        <v>72</v>
      </c>
      <c r="B5" s="18" t="s">
        <v>58</v>
      </c>
      <c r="C5" s="4">
        <v>5.75</v>
      </c>
      <c r="D5" t="s">
        <v>22</v>
      </c>
      <c r="F5" t="s">
        <v>65</v>
      </c>
      <c r="G5" s="4">
        <v>0</v>
      </c>
      <c r="H5" t="s">
        <v>22</v>
      </c>
      <c r="I5" s="12"/>
    </row>
    <row r="6" spans="1:9" ht="15.75" thickBot="1" x14ac:dyDescent="0.3">
      <c r="A6" s="18"/>
      <c r="B6" s="19" t="s">
        <v>59</v>
      </c>
      <c r="C6" s="6">
        <v>5.75</v>
      </c>
      <c r="D6" s="5" t="s">
        <v>22</v>
      </c>
      <c r="F6" t="s">
        <v>66</v>
      </c>
      <c r="G6" s="1">
        <v>0</v>
      </c>
      <c r="H6" t="s">
        <v>22</v>
      </c>
      <c r="I6" s="12"/>
    </row>
    <row r="7" spans="1:9" x14ac:dyDescent="0.25">
      <c r="A7" s="18"/>
      <c r="B7" s="18" t="s">
        <v>60</v>
      </c>
      <c r="C7" s="4">
        <v>4</v>
      </c>
      <c r="D7" t="s">
        <v>22</v>
      </c>
      <c r="F7" t="s">
        <v>67</v>
      </c>
      <c r="G7" s="1">
        <v>0.75</v>
      </c>
      <c r="H7" t="s">
        <v>22</v>
      </c>
      <c r="I7" s="12"/>
    </row>
    <row r="8" spans="1:9" x14ac:dyDescent="0.25">
      <c r="A8" s="18"/>
      <c r="B8" s="18" t="s">
        <v>61</v>
      </c>
      <c r="C8" s="1">
        <v>2.25</v>
      </c>
      <c r="D8" t="s">
        <v>22</v>
      </c>
      <c r="F8" t="s">
        <v>68</v>
      </c>
      <c r="G8" s="1">
        <v>0.5</v>
      </c>
      <c r="H8" t="s">
        <v>22</v>
      </c>
      <c r="I8" s="12"/>
    </row>
    <row r="9" spans="1:9" ht="15.75" thickBot="1" x14ac:dyDescent="0.3">
      <c r="A9" s="18"/>
      <c r="B9" s="19" t="s">
        <v>62</v>
      </c>
      <c r="C9" s="6">
        <v>6.75</v>
      </c>
      <c r="D9" s="5" t="s">
        <v>22</v>
      </c>
      <c r="I9" s="12"/>
    </row>
    <row r="10" spans="1:9" x14ac:dyDescent="0.25">
      <c r="A10" s="18"/>
      <c r="B10" s="18" t="s">
        <v>63</v>
      </c>
      <c r="C10" s="4">
        <v>2</v>
      </c>
      <c r="D10" t="s">
        <v>22</v>
      </c>
      <c r="I10" s="12"/>
    </row>
    <row r="11" spans="1:9" ht="15.75" thickBot="1" x14ac:dyDescent="0.3">
      <c r="A11" s="19"/>
      <c r="B11" s="19" t="s">
        <v>64</v>
      </c>
      <c r="C11" s="6">
        <v>9.5</v>
      </c>
      <c r="D11" s="5" t="s">
        <v>22</v>
      </c>
      <c r="I11" s="12"/>
    </row>
    <row r="12" spans="1:9" x14ac:dyDescent="0.25">
      <c r="A12" s="21" t="s">
        <v>73</v>
      </c>
      <c r="B12" s="18" t="s">
        <v>7</v>
      </c>
      <c r="C12" s="15">
        <v>100</v>
      </c>
      <c r="D12" t="s">
        <v>9</v>
      </c>
      <c r="E12" s="8" t="s">
        <v>78</v>
      </c>
    </row>
    <row r="13" spans="1:9" x14ac:dyDescent="0.25">
      <c r="A13" s="18"/>
      <c r="B13" s="18"/>
      <c r="C13" s="31">
        <f>C12/360*2*3.14159</f>
        <v>1.7453277777777778</v>
      </c>
      <c r="D13" t="s">
        <v>10</v>
      </c>
      <c r="E13" s="8"/>
    </row>
    <row r="14" spans="1:9" x14ac:dyDescent="0.25">
      <c r="A14" s="18"/>
      <c r="B14" s="18" t="s">
        <v>8</v>
      </c>
      <c r="C14" s="9">
        <v>135</v>
      </c>
      <c r="D14" t="s">
        <v>9</v>
      </c>
      <c r="E14" s="8" t="s">
        <v>79</v>
      </c>
    </row>
    <row r="15" spans="1:9" x14ac:dyDescent="0.25">
      <c r="A15" s="18"/>
      <c r="B15" s="18" t="s">
        <v>11</v>
      </c>
      <c r="C15" s="31">
        <f>C12+C14-180</f>
        <v>55</v>
      </c>
      <c r="D15" t="s">
        <v>9</v>
      </c>
    </row>
    <row r="16" spans="1:9" ht="15.75" thickBot="1" x14ac:dyDescent="0.3">
      <c r="A16" s="19"/>
      <c r="B16" s="19"/>
      <c r="C16" s="32">
        <f>C15/360*2*3.14159</f>
        <v>0.95993027777777784</v>
      </c>
      <c r="D16" s="5" t="s">
        <v>10</v>
      </c>
    </row>
    <row r="17" spans="1:5" x14ac:dyDescent="0.25">
      <c r="A17" s="21" t="s">
        <v>74</v>
      </c>
      <c r="B17" s="20"/>
      <c r="C17" s="16" t="s">
        <v>18</v>
      </c>
      <c r="D17" s="16" t="s">
        <v>19</v>
      </c>
    </row>
    <row r="18" spans="1:5" x14ac:dyDescent="0.25">
      <c r="A18" s="21" t="s">
        <v>75</v>
      </c>
      <c r="B18" s="21" t="s">
        <v>12</v>
      </c>
      <c r="C18">
        <v>0</v>
      </c>
      <c r="D18">
        <v>0</v>
      </c>
    </row>
    <row r="19" spans="1:5" x14ac:dyDescent="0.25">
      <c r="A19" s="21" t="s">
        <v>76</v>
      </c>
      <c r="B19" s="21" t="s">
        <v>13</v>
      </c>
      <c r="C19">
        <f>G5</f>
        <v>0</v>
      </c>
      <c r="D19">
        <f>C5</f>
        <v>5.75</v>
      </c>
    </row>
    <row r="20" spans="1:5" x14ac:dyDescent="0.25">
      <c r="A20" s="18"/>
      <c r="B20" s="21" t="s">
        <v>14</v>
      </c>
      <c r="C20">
        <f>0</f>
        <v>0</v>
      </c>
      <c r="D20">
        <f>C5+C6</f>
        <v>11.5</v>
      </c>
    </row>
    <row r="21" spans="1:5" x14ac:dyDescent="0.25">
      <c r="A21" s="18"/>
      <c r="B21" s="23" t="s">
        <v>12</v>
      </c>
      <c r="C21" s="24">
        <f>C18</f>
        <v>0</v>
      </c>
      <c r="D21" s="24">
        <f>D18</f>
        <v>0</v>
      </c>
      <c r="E21" t="s">
        <v>77</v>
      </c>
    </row>
    <row r="22" spans="1:5" x14ac:dyDescent="0.25">
      <c r="A22" s="18"/>
      <c r="B22" s="23" t="s">
        <v>14</v>
      </c>
      <c r="C22" s="25">
        <f>C20</f>
        <v>0</v>
      </c>
      <c r="D22" s="25">
        <f>D20</f>
        <v>11.5</v>
      </c>
    </row>
    <row r="23" spans="1:5" x14ac:dyDescent="0.25">
      <c r="A23" s="18"/>
      <c r="B23" s="18" t="s">
        <v>15</v>
      </c>
      <c r="C23">
        <f>C7*SIN(C13)-G6*COS(C13)</f>
        <v>3.9392320360246225</v>
      </c>
      <c r="D23">
        <f>D20-C7*COS(C13)-G6*SIN(C13)</f>
        <v>12.194586903387407</v>
      </c>
    </row>
    <row r="24" spans="1:5" x14ac:dyDescent="0.25">
      <c r="A24" s="18"/>
      <c r="B24" s="18" t="s">
        <v>16</v>
      </c>
      <c r="C24">
        <f>(C7+C8)*SIN(C13)-G7*COS(C13)</f>
        <v>6.2852851006736117</v>
      </c>
      <c r="D24">
        <f>D20-(C7+C8)*COS(C13)-G7*SIN(C13)</f>
        <v>11.846686029788208</v>
      </c>
    </row>
    <row r="25" spans="1:5" x14ac:dyDescent="0.25">
      <c r="A25" s="18"/>
      <c r="B25" s="18" t="s">
        <v>17</v>
      </c>
      <c r="C25">
        <f>(C7+C8+C9)*SIN(C13)</f>
        <v>12.802504117080023</v>
      </c>
      <c r="D25">
        <f>D20-(C7+C8+C9)*COS(C13)</f>
        <v>13.757407436009075</v>
      </c>
    </row>
    <row r="26" spans="1:5" x14ac:dyDescent="0.25">
      <c r="A26" s="18"/>
      <c r="B26" s="23" t="s">
        <v>14</v>
      </c>
      <c r="C26" s="24">
        <f>C22</f>
        <v>0</v>
      </c>
      <c r="D26" s="24">
        <f>D22</f>
        <v>11.5</v>
      </c>
    </row>
    <row r="27" spans="1:5" x14ac:dyDescent="0.25">
      <c r="A27" s="18"/>
      <c r="B27" s="23" t="s">
        <v>17</v>
      </c>
      <c r="C27" s="24">
        <f>C25</f>
        <v>12.802504117080023</v>
      </c>
      <c r="D27" s="24">
        <f>D25</f>
        <v>13.757407436009075</v>
      </c>
    </row>
    <row r="28" spans="1:5" x14ac:dyDescent="0.25">
      <c r="A28" s="18"/>
      <c r="B28" s="18" t="s">
        <v>20</v>
      </c>
      <c r="C28">
        <f>C25+C10*SIN(C16)-G8*COS(C16)</f>
        <v>14.154018725256513</v>
      </c>
      <c r="D28">
        <f>D25-C10*COS(C16)-G8*SIN(C16)</f>
        <v>12.200677445328113</v>
      </c>
    </row>
    <row r="29" spans="1:5" ht="15.75" thickBot="1" x14ac:dyDescent="0.3">
      <c r="A29" s="18"/>
      <c r="B29" s="19" t="s">
        <v>21</v>
      </c>
      <c r="C29" s="5">
        <f>C25+(C10+C11)*SIN(C16)</f>
        <v>22.222747278132914</v>
      </c>
      <c r="D29" s="5">
        <f>D25-(C10+C11)*COS(C16)</f>
        <v>7.1612707798567623</v>
      </c>
    </row>
    <row r="30" spans="1:5" ht="16.5" customHeight="1" x14ac:dyDescent="0.25">
      <c r="A30" s="18"/>
      <c r="B30" s="23" t="s">
        <v>17</v>
      </c>
      <c r="C30" s="24">
        <f>C27</f>
        <v>12.802504117080023</v>
      </c>
      <c r="D30" s="24">
        <f>D27</f>
        <v>13.757407436009075</v>
      </c>
      <c r="E30" s="24"/>
    </row>
    <row r="31" spans="1:5" ht="16.5" customHeight="1" x14ac:dyDescent="0.25">
      <c r="A31" s="18"/>
      <c r="B31" s="23" t="s">
        <v>13</v>
      </c>
      <c r="C31" s="24">
        <f>C19</f>
        <v>0</v>
      </c>
      <c r="D31" s="24"/>
      <c r="E31" s="24">
        <f>D19</f>
        <v>5.75</v>
      </c>
    </row>
    <row r="32" spans="1:5" ht="16.5" customHeight="1" x14ac:dyDescent="0.25">
      <c r="A32" s="18"/>
      <c r="B32" s="23" t="s">
        <v>15</v>
      </c>
      <c r="C32" s="24">
        <f>C23</f>
        <v>3.9392320360246225</v>
      </c>
      <c r="D32" s="24"/>
      <c r="E32" s="24">
        <f>D23</f>
        <v>12.194586903387407</v>
      </c>
    </row>
    <row r="33" spans="1:6" ht="16.5" customHeight="1" x14ac:dyDescent="0.25">
      <c r="A33" s="18"/>
      <c r="B33" s="23"/>
      <c r="C33" s="24"/>
      <c r="D33" s="24"/>
      <c r="E33" s="24"/>
    </row>
    <row r="34" spans="1:6" ht="16.5" customHeight="1" x14ac:dyDescent="0.25">
      <c r="A34" s="18"/>
      <c r="B34" s="23" t="s">
        <v>16</v>
      </c>
      <c r="C34" s="24">
        <f>C24</f>
        <v>6.2852851006736117</v>
      </c>
      <c r="D34" s="24"/>
      <c r="E34" s="24">
        <f>D24</f>
        <v>11.846686029788208</v>
      </c>
    </row>
    <row r="35" spans="1:6" ht="15.75" thickBot="1" x14ac:dyDescent="0.3">
      <c r="A35" s="19"/>
      <c r="B35" s="27" t="s">
        <v>20</v>
      </c>
      <c r="C35" s="28">
        <f>C28</f>
        <v>14.154018725256513</v>
      </c>
      <c r="D35" s="28"/>
      <c r="E35" s="28">
        <f>D28</f>
        <v>12.200677445328113</v>
      </c>
    </row>
    <row r="36" spans="1:6" x14ac:dyDescent="0.25">
      <c r="A36" s="29" t="s">
        <v>82</v>
      </c>
      <c r="B36" s="22" t="s">
        <v>23</v>
      </c>
      <c r="C36" s="7">
        <f>SQRT((C23-C19)^2+(D23-D19)^2)</f>
        <v>7.5531615492424882</v>
      </c>
      <c r="D36" s="7" t="s">
        <v>22</v>
      </c>
      <c r="E36" s="7" t="str">
        <f>IF(C36&gt;C$2,"OK","NO GO")</f>
        <v>OK</v>
      </c>
      <c r="F36" s="7" t="str">
        <f>IF(C36&lt;C$3,"OK","NO GO")</f>
        <v>OK</v>
      </c>
    </row>
    <row r="37" spans="1:6" x14ac:dyDescent="0.25">
      <c r="A37" s="29" t="s">
        <v>72</v>
      </c>
      <c r="B37" s="18" t="s">
        <v>25</v>
      </c>
      <c r="C37">
        <f>ABS((D23-D19)*C20-(C23-C19)*D20+C23*D19-D23*C19)/C36</f>
        <v>2.9988216271388004</v>
      </c>
      <c r="D37" t="s">
        <v>22</v>
      </c>
    </row>
    <row r="38" spans="1:6" x14ac:dyDescent="0.25">
      <c r="A38" s="29"/>
      <c r="B38" s="22" t="s">
        <v>24</v>
      </c>
      <c r="C38" s="7">
        <f>SQRT((C28-C24)^2+(D28-D24)^2)</f>
        <v>7.876692121501101</v>
      </c>
      <c r="D38" s="7" t="s">
        <v>22</v>
      </c>
      <c r="E38" s="7" t="str">
        <f>IF(C38&gt;C$2,"OK","NO GO")</f>
        <v>OK</v>
      </c>
      <c r="F38" s="7" t="str">
        <f>IF(C38&lt;C$3,"OK","NO GO")</f>
        <v>OK</v>
      </c>
    </row>
    <row r="39" spans="1:6" ht="15.75" thickBot="1" x14ac:dyDescent="0.3">
      <c r="A39" s="29"/>
      <c r="B39" s="19" t="s">
        <v>26</v>
      </c>
      <c r="C39" s="5">
        <f>ABS((D28-D24)*C25-(C28-C24)*D25+C28*D24-D28*C24)/C38</f>
        <v>1.6158963680446035</v>
      </c>
      <c r="D39" s="5" t="s">
        <v>22</v>
      </c>
    </row>
    <row r="40" spans="1:6" x14ac:dyDescent="0.25">
      <c r="A40" s="29" t="s">
        <v>84</v>
      </c>
      <c r="B40" s="18" t="s">
        <v>27</v>
      </c>
      <c r="C40">
        <f>C29*C4</f>
        <v>11.111373639066457</v>
      </c>
      <c r="D40" t="s">
        <v>83</v>
      </c>
    </row>
    <row r="41" spans="1:6" x14ac:dyDescent="0.25">
      <c r="A41" s="18"/>
      <c r="B41" s="22" t="s">
        <v>69</v>
      </c>
      <c r="C41" s="7">
        <f>C40/C37</f>
        <v>3.7052466003681275</v>
      </c>
      <c r="D41" s="7" t="s">
        <v>30</v>
      </c>
    </row>
    <row r="42" spans="1:6" x14ac:dyDescent="0.25">
      <c r="A42" s="18"/>
      <c r="B42" s="18" t="s">
        <v>31</v>
      </c>
      <c r="C42">
        <f>C4*(C29-C25)</f>
        <v>4.7101215805264456</v>
      </c>
      <c r="D42" t="s">
        <v>83</v>
      </c>
    </row>
    <row r="43" spans="1:6" x14ac:dyDescent="0.25">
      <c r="A43" s="18"/>
      <c r="B43" s="22" t="s">
        <v>70</v>
      </c>
      <c r="C43" s="7">
        <f>C42/C39</f>
        <v>2.9148661224024934</v>
      </c>
      <c r="D43" s="7" t="s">
        <v>30</v>
      </c>
    </row>
  </sheetData>
  <mergeCells count="1">
    <mergeCell ref="A1:H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topLeftCell="A23" zoomScaleNormal="100" workbookViewId="0">
      <pane xSplit="1" topLeftCell="B1" activePane="topRight" state="frozen"/>
      <selection activeCell="A28" sqref="A28"/>
      <selection pane="topRight" activeCell="D31" sqref="D31"/>
    </sheetView>
  </sheetViews>
  <sheetFormatPr defaultRowHeight="15" x14ac:dyDescent="0.25"/>
  <cols>
    <col min="1" max="1" width="15" customWidth="1"/>
    <col min="4" max="4" width="11.85546875" customWidth="1"/>
    <col min="5" max="5" width="14.42578125" customWidth="1"/>
    <col min="7" max="7" width="10.5703125" customWidth="1"/>
  </cols>
  <sheetData>
    <row r="1" spans="1:81" ht="23.25" x14ac:dyDescent="0.35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81" ht="16.5" thickBo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81" x14ac:dyDescent="0.25">
      <c r="A3" s="3" t="s">
        <v>33</v>
      </c>
      <c r="B3" s="2">
        <v>5</v>
      </c>
    </row>
    <row r="4" spans="1:81" x14ac:dyDescent="0.25">
      <c r="A4" s="3" t="s">
        <v>32</v>
      </c>
      <c r="B4" s="2">
        <f>B3+3.375</f>
        <v>8.375</v>
      </c>
    </row>
    <row r="5" spans="1:81" ht="15.75" thickBot="1" x14ac:dyDescent="0.3">
      <c r="A5" s="26" t="s">
        <v>28</v>
      </c>
      <c r="B5" s="6">
        <v>0.5</v>
      </c>
      <c r="C5" s="5" t="s">
        <v>29</v>
      </c>
    </row>
    <row r="6" spans="1:81" x14ac:dyDescent="0.25">
      <c r="A6" s="3" t="s">
        <v>0</v>
      </c>
      <c r="B6" s="4">
        <v>5.75</v>
      </c>
      <c r="C6" t="s">
        <v>22</v>
      </c>
      <c r="E6" t="s">
        <v>51</v>
      </c>
      <c r="F6" s="1">
        <v>0</v>
      </c>
      <c r="G6" t="s">
        <v>22</v>
      </c>
      <c r="H6" s="1">
        <v>0.75</v>
      </c>
    </row>
    <row r="7" spans="1:81" ht="15.75" thickBot="1" x14ac:dyDescent="0.3">
      <c r="A7" s="26" t="s">
        <v>1</v>
      </c>
      <c r="B7" s="6">
        <v>5.75</v>
      </c>
      <c r="C7" s="5" t="s">
        <v>22</v>
      </c>
      <c r="E7" t="s">
        <v>52</v>
      </c>
      <c r="F7" s="1">
        <v>0</v>
      </c>
      <c r="G7" t="s">
        <v>22</v>
      </c>
      <c r="H7" s="1">
        <v>0</v>
      </c>
    </row>
    <row r="8" spans="1:81" x14ac:dyDescent="0.25">
      <c r="A8" s="3" t="s">
        <v>2</v>
      </c>
      <c r="B8" s="4">
        <v>4</v>
      </c>
      <c r="C8" t="s">
        <v>22</v>
      </c>
      <c r="E8" t="s">
        <v>53</v>
      </c>
      <c r="F8" s="1">
        <v>0.75</v>
      </c>
      <c r="G8" t="s">
        <v>22</v>
      </c>
      <c r="H8" s="1">
        <v>0.75</v>
      </c>
    </row>
    <row r="9" spans="1:81" x14ac:dyDescent="0.25">
      <c r="A9" s="3" t="s">
        <v>3</v>
      </c>
      <c r="B9" s="1">
        <v>2.25</v>
      </c>
      <c r="C9" t="s">
        <v>22</v>
      </c>
      <c r="E9" t="s">
        <v>54</v>
      </c>
      <c r="F9" s="1">
        <v>0.5</v>
      </c>
      <c r="G9" t="s">
        <v>22</v>
      </c>
      <c r="H9" s="1">
        <v>0.5</v>
      </c>
    </row>
    <row r="10" spans="1:81" ht="15.75" thickBot="1" x14ac:dyDescent="0.3">
      <c r="A10" s="26" t="s">
        <v>4</v>
      </c>
      <c r="B10" s="6">
        <v>6.75</v>
      </c>
      <c r="C10" s="5" t="s">
        <v>22</v>
      </c>
    </row>
    <row r="11" spans="1:81" x14ac:dyDescent="0.25">
      <c r="A11" s="3" t="s">
        <v>5</v>
      </c>
      <c r="B11" s="4">
        <v>2</v>
      </c>
      <c r="C11" t="s">
        <v>22</v>
      </c>
    </row>
    <row r="12" spans="1:81" x14ac:dyDescent="0.25">
      <c r="A12" s="3" t="s">
        <v>6</v>
      </c>
      <c r="B12" s="1">
        <v>9.5</v>
      </c>
      <c r="C12" t="s">
        <v>22</v>
      </c>
    </row>
    <row r="13" spans="1:81" x14ac:dyDescent="0.25">
      <c r="A13" s="3" t="s">
        <v>7</v>
      </c>
      <c r="B13" s="9">
        <v>65</v>
      </c>
      <c r="C13" s="9">
        <v>65</v>
      </c>
      <c r="D13" s="9">
        <f>C13</f>
        <v>65</v>
      </c>
      <c r="E13" s="9">
        <f t="shared" ref="E13:M13" si="0">D13</f>
        <v>65</v>
      </c>
      <c r="F13" s="9">
        <f t="shared" si="0"/>
        <v>65</v>
      </c>
      <c r="G13" s="9">
        <f t="shared" si="0"/>
        <v>65</v>
      </c>
      <c r="H13" s="9">
        <f t="shared" si="0"/>
        <v>65</v>
      </c>
      <c r="I13" s="9">
        <f t="shared" si="0"/>
        <v>65</v>
      </c>
      <c r="J13" s="9">
        <f t="shared" si="0"/>
        <v>65</v>
      </c>
      <c r="K13" s="9">
        <f t="shared" si="0"/>
        <v>65</v>
      </c>
      <c r="L13" s="9">
        <f t="shared" si="0"/>
        <v>65</v>
      </c>
      <c r="M13" s="9">
        <f t="shared" si="0"/>
        <v>65</v>
      </c>
      <c r="N13" s="9"/>
      <c r="O13" s="9">
        <v>85</v>
      </c>
      <c r="P13" s="9">
        <f t="shared" ref="P13:BM13" si="1">O13</f>
        <v>85</v>
      </c>
      <c r="Q13" s="9">
        <f t="shared" si="1"/>
        <v>85</v>
      </c>
      <c r="R13" s="9">
        <f t="shared" si="1"/>
        <v>85</v>
      </c>
      <c r="S13" s="9">
        <f t="shared" si="1"/>
        <v>85</v>
      </c>
      <c r="T13" s="9">
        <f t="shared" si="1"/>
        <v>85</v>
      </c>
      <c r="U13" s="9">
        <f t="shared" si="1"/>
        <v>85</v>
      </c>
      <c r="V13" s="9">
        <f t="shared" si="1"/>
        <v>85</v>
      </c>
      <c r="W13" s="9">
        <f t="shared" si="1"/>
        <v>85</v>
      </c>
      <c r="X13" s="9">
        <f t="shared" si="1"/>
        <v>85</v>
      </c>
      <c r="Y13" s="9">
        <f t="shared" si="1"/>
        <v>85</v>
      </c>
      <c r="Z13" s="9">
        <f t="shared" si="1"/>
        <v>85</v>
      </c>
      <c r="AA13" s="9"/>
      <c r="AB13" s="9">
        <v>95</v>
      </c>
      <c r="AC13" s="9">
        <f t="shared" si="1"/>
        <v>95</v>
      </c>
      <c r="AD13" s="9">
        <f t="shared" si="1"/>
        <v>95</v>
      </c>
      <c r="AE13" s="9">
        <f t="shared" si="1"/>
        <v>95</v>
      </c>
      <c r="AF13" s="9">
        <f t="shared" si="1"/>
        <v>95</v>
      </c>
      <c r="AG13" s="9">
        <f t="shared" si="1"/>
        <v>95</v>
      </c>
      <c r="AH13" s="9">
        <f t="shared" si="1"/>
        <v>95</v>
      </c>
      <c r="AI13" s="9">
        <f t="shared" si="1"/>
        <v>95</v>
      </c>
      <c r="AJ13" s="9">
        <f t="shared" si="1"/>
        <v>95</v>
      </c>
      <c r="AK13" s="9">
        <f t="shared" si="1"/>
        <v>95</v>
      </c>
      <c r="AL13" s="9">
        <f t="shared" si="1"/>
        <v>95</v>
      </c>
      <c r="AM13" s="9">
        <f t="shared" si="1"/>
        <v>95</v>
      </c>
      <c r="AN13" s="9"/>
      <c r="AO13" s="9">
        <v>105</v>
      </c>
      <c r="AP13" s="9">
        <f t="shared" si="1"/>
        <v>105</v>
      </c>
      <c r="AQ13" s="9">
        <f t="shared" si="1"/>
        <v>105</v>
      </c>
      <c r="AR13" s="9">
        <f t="shared" si="1"/>
        <v>105</v>
      </c>
      <c r="AS13" s="9">
        <f t="shared" si="1"/>
        <v>105</v>
      </c>
      <c r="AT13" s="9">
        <f t="shared" si="1"/>
        <v>105</v>
      </c>
      <c r="AU13" s="9">
        <f t="shared" si="1"/>
        <v>105</v>
      </c>
      <c r="AV13" s="9">
        <f t="shared" si="1"/>
        <v>105</v>
      </c>
      <c r="AW13" s="9">
        <f t="shared" si="1"/>
        <v>105</v>
      </c>
      <c r="AX13" s="9">
        <f t="shared" si="1"/>
        <v>105</v>
      </c>
      <c r="AY13" s="9">
        <f t="shared" si="1"/>
        <v>105</v>
      </c>
      <c r="AZ13" s="9">
        <f t="shared" si="1"/>
        <v>105</v>
      </c>
      <c r="BA13" s="9"/>
      <c r="BB13" s="9">
        <v>115</v>
      </c>
      <c r="BC13" s="9">
        <f t="shared" si="1"/>
        <v>115</v>
      </c>
      <c r="BD13" s="9">
        <f t="shared" si="1"/>
        <v>115</v>
      </c>
      <c r="BE13" s="9">
        <f t="shared" si="1"/>
        <v>115</v>
      </c>
      <c r="BF13" s="9">
        <f t="shared" si="1"/>
        <v>115</v>
      </c>
      <c r="BG13" s="9">
        <f t="shared" si="1"/>
        <v>115</v>
      </c>
      <c r="BH13" s="9">
        <f t="shared" si="1"/>
        <v>115</v>
      </c>
      <c r="BI13" s="9">
        <f t="shared" si="1"/>
        <v>115</v>
      </c>
      <c r="BJ13" s="9">
        <f t="shared" si="1"/>
        <v>115</v>
      </c>
      <c r="BK13" s="9">
        <f t="shared" si="1"/>
        <v>115</v>
      </c>
      <c r="BL13" s="9">
        <f t="shared" si="1"/>
        <v>115</v>
      </c>
      <c r="BM13" s="9">
        <f t="shared" si="1"/>
        <v>115</v>
      </c>
      <c r="BN13" s="9" t="s">
        <v>50</v>
      </c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</row>
    <row r="14" spans="1:81" x14ac:dyDescent="0.25">
      <c r="A14" s="3"/>
      <c r="B14">
        <f>B13/360*2*3.14159</f>
        <v>1.1344630555555555</v>
      </c>
      <c r="C14">
        <f t="shared" ref="C14:M14" si="2">C13/360*2*3.14159</f>
        <v>1.1344630555555555</v>
      </c>
      <c r="D14">
        <f t="shared" si="2"/>
        <v>1.1344630555555555</v>
      </c>
      <c r="E14">
        <f t="shared" si="2"/>
        <v>1.1344630555555555</v>
      </c>
      <c r="F14">
        <f t="shared" si="2"/>
        <v>1.1344630555555555</v>
      </c>
      <c r="G14">
        <f t="shared" si="2"/>
        <v>1.1344630555555555</v>
      </c>
      <c r="H14">
        <f t="shared" si="2"/>
        <v>1.1344630555555555</v>
      </c>
      <c r="I14">
        <f t="shared" si="2"/>
        <v>1.1344630555555555</v>
      </c>
      <c r="J14">
        <f t="shared" si="2"/>
        <v>1.1344630555555555</v>
      </c>
      <c r="K14">
        <f t="shared" si="2"/>
        <v>1.1344630555555555</v>
      </c>
      <c r="L14">
        <f t="shared" si="2"/>
        <v>1.1344630555555555</v>
      </c>
      <c r="M14">
        <f t="shared" si="2"/>
        <v>1.1344630555555555</v>
      </c>
      <c r="O14">
        <f t="shared" ref="O14" si="3">O13/360*2*3.14159</f>
        <v>1.483528611111111</v>
      </c>
      <c r="P14">
        <f t="shared" ref="P14" si="4">P13/360*2*3.14159</f>
        <v>1.483528611111111</v>
      </c>
      <c r="Q14">
        <f t="shared" ref="Q14" si="5">Q13/360*2*3.14159</f>
        <v>1.483528611111111</v>
      </c>
      <c r="R14">
        <f t="shared" ref="R14" si="6">R13/360*2*3.14159</f>
        <v>1.483528611111111</v>
      </c>
      <c r="S14">
        <f t="shared" ref="S14" si="7">S13/360*2*3.14159</f>
        <v>1.483528611111111</v>
      </c>
      <c r="T14">
        <f t="shared" ref="T14" si="8">T13/360*2*3.14159</f>
        <v>1.483528611111111</v>
      </c>
      <c r="U14">
        <f t="shared" ref="U14" si="9">U13/360*2*3.14159</f>
        <v>1.483528611111111</v>
      </c>
      <c r="V14">
        <f t="shared" ref="V14" si="10">V13/360*2*3.14159</f>
        <v>1.483528611111111</v>
      </c>
      <c r="W14">
        <f t="shared" ref="W14" si="11">W13/360*2*3.14159</f>
        <v>1.483528611111111</v>
      </c>
      <c r="X14">
        <f t="shared" ref="X14" si="12">X13/360*2*3.14159</f>
        <v>1.483528611111111</v>
      </c>
      <c r="Y14">
        <f t="shared" ref="Y14" si="13">Y13/360*2*3.14159</f>
        <v>1.483528611111111</v>
      </c>
      <c r="Z14">
        <f t="shared" ref="Z14" si="14">Z13/360*2*3.14159</f>
        <v>1.483528611111111</v>
      </c>
      <c r="AB14">
        <f t="shared" ref="AB14" si="15">AB13/360*2*3.14159</f>
        <v>1.6580613888888889</v>
      </c>
      <c r="AC14">
        <f t="shared" ref="AC14" si="16">AC13/360*2*3.14159</f>
        <v>1.6580613888888889</v>
      </c>
      <c r="AD14">
        <f t="shared" ref="AD14" si="17">AD13/360*2*3.14159</f>
        <v>1.6580613888888889</v>
      </c>
      <c r="AE14">
        <f t="shared" ref="AE14" si="18">AE13/360*2*3.14159</f>
        <v>1.6580613888888889</v>
      </c>
      <c r="AF14">
        <f t="shared" ref="AF14" si="19">AF13/360*2*3.14159</f>
        <v>1.6580613888888889</v>
      </c>
      <c r="AG14">
        <f t="shared" ref="AG14" si="20">AG13/360*2*3.14159</f>
        <v>1.6580613888888889</v>
      </c>
      <c r="AH14">
        <f t="shared" ref="AH14" si="21">AH13/360*2*3.14159</f>
        <v>1.6580613888888889</v>
      </c>
      <c r="AI14">
        <f t="shared" ref="AI14" si="22">AI13/360*2*3.14159</f>
        <v>1.6580613888888889</v>
      </c>
      <c r="AJ14">
        <f t="shared" ref="AJ14" si="23">AJ13/360*2*3.14159</f>
        <v>1.6580613888888889</v>
      </c>
      <c r="AK14">
        <f t="shared" ref="AK14" si="24">AK13/360*2*3.14159</f>
        <v>1.6580613888888889</v>
      </c>
      <c r="AL14">
        <f t="shared" ref="AL14" si="25">AL13/360*2*3.14159</f>
        <v>1.6580613888888889</v>
      </c>
      <c r="AM14">
        <f t="shared" ref="AM14" si="26">AM13/360*2*3.14159</f>
        <v>1.6580613888888889</v>
      </c>
      <c r="AO14">
        <f t="shared" ref="AO14" si="27">AO13/360*2*3.14159</f>
        <v>1.8325941666666667</v>
      </c>
      <c r="AP14">
        <f t="shared" ref="AP14" si="28">AP13/360*2*3.14159</f>
        <v>1.8325941666666667</v>
      </c>
      <c r="AQ14">
        <f t="shared" ref="AQ14" si="29">AQ13/360*2*3.14159</f>
        <v>1.8325941666666667</v>
      </c>
      <c r="AR14">
        <f t="shared" ref="AR14" si="30">AR13/360*2*3.14159</f>
        <v>1.8325941666666667</v>
      </c>
      <c r="AS14">
        <f t="shared" ref="AS14" si="31">AS13/360*2*3.14159</f>
        <v>1.8325941666666667</v>
      </c>
      <c r="AT14">
        <f t="shared" ref="AT14" si="32">AT13/360*2*3.14159</f>
        <v>1.8325941666666667</v>
      </c>
      <c r="AU14">
        <f t="shared" ref="AU14" si="33">AU13/360*2*3.14159</f>
        <v>1.8325941666666667</v>
      </c>
      <c r="AV14">
        <f t="shared" ref="AV14" si="34">AV13/360*2*3.14159</f>
        <v>1.8325941666666667</v>
      </c>
      <c r="AW14">
        <f t="shared" ref="AW14" si="35">AW13/360*2*3.14159</f>
        <v>1.8325941666666667</v>
      </c>
      <c r="AX14">
        <f t="shared" ref="AX14" si="36">AX13/360*2*3.14159</f>
        <v>1.8325941666666667</v>
      </c>
      <c r="AY14">
        <f t="shared" ref="AY14" si="37">AY13/360*2*3.14159</f>
        <v>1.8325941666666667</v>
      </c>
      <c r="AZ14">
        <f t="shared" ref="AZ14" si="38">AZ13/360*2*3.14159</f>
        <v>1.8325941666666667</v>
      </c>
      <c r="BB14">
        <f t="shared" ref="BB14" si="39">BB13/360*2*3.14159</f>
        <v>2.0071269444444444</v>
      </c>
      <c r="BC14">
        <f t="shared" ref="BC14" si="40">BC13/360*2*3.14159</f>
        <v>2.0071269444444444</v>
      </c>
      <c r="BD14">
        <f t="shared" ref="BD14" si="41">BD13/360*2*3.14159</f>
        <v>2.0071269444444444</v>
      </c>
      <c r="BE14">
        <f t="shared" ref="BE14" si="42">BE13/360*2*3.14159</f>
        <v>2.0071269444444444</v>
      </c>
      <c r="BF14">
        <f t="shared" ref="BF14" si="43">BF13/360*2*3.14159</f>
        <v>2.0071269444444444</v>
      </c>
      <c r="BG14">
        <f t="shared" ref="BG14" si="44">BG13/360*2*3.14159</f>
        <v>2.0071269444444444</v>
      </c>
      <c r="BH14">
        <f t="shared" ref="BH14" si="45">BH13/360*2*3.14159</f>
        <v>2.0071269444444444</v>
      </c>
      <c r="BI14">
        <f t="shared" ref="BI14" si="46">BI13/360*2*3.14159</f>
        <v>2.0071269444444444</v>
      </c>
      <c r="BJ14">
        <f t="shared" ref="BJ14" si="47">BJ13/360*2*3.14159</f>
        <v>2.0071269444444444</v>
      </c>
      <c r="BK14">
        <f t="shared" ref="BK14" si="48">BK13/360*2*3.14159</f>
        <v>2.0071269444444444</v>
      </c>
      <c r="BL14">
        <f t="shared" ref="BL14" si="49">BL13/360*2*3.14159</f>
        <v>2.0071269444444444</v>
      </c>
      <c r="BM14">
        <f t="shared" ref="BM14" si="50">BM13/360*2*3.14159</f>
        <v>2.0071269444444444</v>
      </c>
    </row>
    <row r="15" spans="1:81" x14ac:dyDescent="0.25">
      <c r="A15" s="3" t="s">
        <v>8</v>
      </c>
      <c r="B15" s="9">
        <v>50</v>
      </c>
      <c r="C15" s="9">
        <f>B15+10</f>
        <v>60</v>
      </c>
      <c r="D15" s="9">
        <f t="shared" ref="D15:L15" si="51">C15+10</f>
        <v>70</v>
      </c>
      <c r="E15" s="9">
        <f t="shared" si="51"/>
        <v>80</v>
      </c>
      <c r="F15" s="9">
        <f t="shared" si="51"/>
        <v>90</v>
      </c>
      <c r="G15" s="9">
        <f t="shared" si="51"/>
        <v>100</v>
      </c>
      <c r="H15" s="9">
        <f t="shared" si="51"/>
        <v>110</v>
      </c>
      <c r="I15" s="9">
        <f t="shared" si="51"/>
        <v>120</v>
      </c>
      <c r="J15" s="9">
        <f t="shared" si="51"/>
        <v>130</v>
      </c>
      <c r="K15" s="9">
        <f>J15+10</f>
        <v>140</v>
      </c>
      <c r="L15" s="9">
        <f t="shared" si="51"/>
        <v>150</v>
      </c>
      <c r="M15" s="9">
        <v>155</v>
      </c>
      <c r="N15" s="9"/>
      <c r="O15" s="9">
        <v>50</v>
      </c>
      <c r="P15" s="9">
        <f t="shared" ref="P15:BL15" si="52">O15+10</f>
        <v>60</v>
      </c>
      <c r="Q15" s="9">
        <f t="shared" si="52"/>
        <v>70</v>
      </c>
      <c r="R15" s="9">
        <f t="shared" si="52"/>
        <v>80</v>
      </c>
      <c r="S15" s="9">
        <f t="shared" si="52"/>
        <v>90</v>
      </c>
      <c r="T15" s="9">
        <f t="shared" si="52"/>
        <v>100</v>
      </c>
      <c r="U15" s="9">
        <f t="shared" si="52"/>
        <v>110</v>
      </c>
      <c r="V15" s="9">
        <f t="shared" si="52"/>
        <v>120</v>
      </c>
      <c r="W15" s="9">
        <f t="shared" si="52"/>
        <v>130</v>
      </c>
      <c r="X15" s="9">
        <f t="shared" si="52"/>
        <v>140</v>
      </c>
      <c r="Y15" s="9">
        <f t="shared" si="52"/>
        <v>150</v>
      </c>
      <c r="Z15" s="9">
        <f>M15</f>
        <v>155</v>
      </c>
      <c r="AA15" s="9"/>
      <c r="AB15" s="9">
        <v>50</v>
      </c>
      <c r="AC15" s="9">
        <f t="shared" si="52"/>
        <v>60</v>
      </c>
      <c r="AD15" s="9">
        <f t="shared" si="52"/>
        <v>70</v>
      </c>
      <c r="AE15" s="9">
        <f t="shared" si="52"/>
        <v>80</v>
      </c>
      <c r="AF15" s="9">
        <f t="shared" si="52"/>
        <v>90</v>
      </c>
      <c r="AG15" s="9">
        <f t="shared" si="52"/>
        <v>100</v>
      </c>
      <c r="AH15" s="9">
        <f t="shared" si="52"/>
        <v>110</v>
      </c>
      <c r="AI15" s="9">
        <f t="shared" si="52"/>
        <v>120</v>
      </c>
      <c r="AJ15" s="9">
        <f t="shared" si="52"/>
        <v>130</v>
      </c>
      <c r="AK15" s="9">
        <f t="shared" si="52"/>
        <v>140</v>
      </c>
      <c r="AL15" s="9">
        <f t="shared" si="52"/>
        <v>150</v>
      </c>
      <c r="AM15" s="9">
        <v>155</v>
      </c>
      <c r="AN15" s="9"/>
      <c r="AO15" s="9">
        <v>50</v>
      </c>
      <c r="AP15" s="9">
        <f t="shared" si="52"/>
        <v>60</v>
      </c>
      <c r="AQ15" s="9">
        <f t="shared" si="52"/>
        <v>70</v>
      </c>
      <c r="AR15" s="9">
        <f t="shared" si="52"/>
        <v>80</v>
      </c>
      <c r="AS15" s="9">
        <f t="shared" si="52"/>
        <v>90</v>
      </c>
      <c r="AT15" s="9">
        <f t="shared" si="52"/>
        <v>100</v>
      </c>
      <c r="AU15" s="9">
        <f t="shared" si="52"/>
        <v>110</v>
      </c>
      <c r="AV15" s="9">
        <f t="shared" si="52"/>
        <v>120</v>
      </c>
      <c r="AW15" s="9">
        <f t="shared" si="52"/>
        <v>130</v>
      </c>
      <c r="AX15" s="9">
        <f t="shared" si="52"/>
        <v>140</v>
      </c>
      <c r="AY15" s="9">
        <f t="shared" si="52"/>
        <v>150</v>
      </c>
      <c r="AZ15" s="9">
        <v>155</v>
      </c>
      <c r="BA15" s="9"/>
      <c r="BB15" s="9">
        <v>50</v>
      </c>
      <c r="BC15" s="9">
        <f t="shared" si="52"/>
        <v>60</v>
      </c>
      <c r="BD15" s="9">
        <f t="shared" si="52"/>
        <v>70</v>
      </c>
      <c r="BE15" s="9">
        <f t="shared" si="52"/>
        <v>80</v>
      </c>
      <c r="BF15" s="9">
        <f t="shared" si="52"/>
        <v>90</v>
      </c>
      <c r="BG15" s="9">
        <f t="shared" si="52"/>
        <v>100</v>
      </c>
      <c r="BH15" s="9">
        <f t="shared" si="52"/>
        <v>110</v>
      </c>
      <c r="BI15" s="9">
        <f t="shared" si="52"/>
        <v>120</v>
      </c>
      <c r="BJ15" s="9">
        <f t="shared" si="52"/>
        <v>130</v>
      </c>
      <c r="BK15" s="9">
        <f t="shared" si="52"/>
        <v>140</v>
      </c>
      <c r="BL15" s="9">
        <f t="shared" si="52"/>
        <v>150</v>
      </c>
      <c r="BM15" s="9">
        <v>155</v>
      </c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</row>
    <row r="16" spans="1:81" x14ac:dyDescent="0.25">
      <c r="A16" s="3" t="s">
        <v>11</v>
      </c>
      <c r="B16">
        <f>B13+B15-180</f>
        <v>-65</v>
      </c>
      <c r="C16">
        <f t="shared" ref="C16:M16" si="53">C13+C15-180</f>
        <v>-55</v>
      </c>
      <c r="D16">
        <f t="shared" si="53"/>
        <v>-45</v>
      </c>
      <c r="E16">
        <f t="shared" si="53"/>
        <v>-35</v>
      </c>
      <c r="F16">
        <f t="shared" si="53"/>
        <v>-25</v>
      </c>
      <c r="G16">
        <f t="shared" si="53"/>
        <v>-15</v>
      </c>
      <c r="H16">
        <f t="shared" si="53"/>
        <v>-5</v>
      </c>
      <c r="I16">
        <f t="shared" si="53"/>
        <v>5</v>
      </c>
      <c r="J16">
        <f t="shared" si="53"/>
        <v>15</v>
      </c>
      <c r="K16">
        <f t="shared" si="53"/>
        <v>25</v>
      </c>
      <c r="L16">
        <f t="shared" si="53"/>
        <v>35</v>
      </c>
      <c r="M16">
        <f t="shared" si="53"/>
        <v>40</v>
      </c>
      <c r="O16">
        <f t="shared" ref="O16" si="54">O13+O15-180</f>
        <v>-45</v>
      </c>
      <c r="P16">
        <f t="shared" ref="P16" si="55">P13+P15-180</f>
        <v>-35</v>
      </c>
      <c r="Q16">
        <f t="shared" ref="Q16" si="56">Q13+Q15-180</f>
        <v>-25</v>
      </c>
      <c r="R16">
        <f t="shared" ref="R16" si="57">R13+R15-180</f>
        <v>-15</v>
      </c>
      <c r="S16">
        <f t="shared" ref="S16" si="58">S13+S15-180</f>
        <v>-5</v>
      </c>
      <c r="T16">
        <f t="shared" ref="T16" si="59">T13+T15-180</f>
        <v>5</v>
      </c>
      <c r="U16">
        <f t="shared" ref="U16" si="60">U13+U15-180</f>
        <v>15</v>
      </c>
      <c r="V16">
        <f t="shared" ref="V16" si="61">V13+V15-180</f>
        <v>25</v>
      </c>
      <c r="W16">
        <f t="shared" ref="W16" si="62">W13+W15-180</f>
        <v>35</v>
      </c>
      <c r="X16">
        <f t="shared" ref="X16" si="63">X13+X15-180</f>
        <v>45</v>
      </c>
      <c r="Y16">
        <f t="shared" ref="Y16" si="64">Y13+Y15-180</f>
        <v>55</v>
      </c>
      <c r="Z16">
        <f t="shared" ref="Z16" si="65">Z13+Z15-180</f>
        <v>60</v>
      </c>
      <c r="AB16">
        <f t="shared" ref="AB16" si="66">AB13+AB15-180</f>
        <v>-35</v>
      </c>
      <c r="AC16">
        <f t="shared" ref="AC16" si="67">AC13+AC15-180</f>
        <v>-25</v>
      </c>
      <c r="AD16">
        <f t="shared" ref="AD16" si="68">AD13+AD15-180</f>
        <v>-15</v>
      </c>
      <c r="AE16">
        <f t="shared" ref="AE16" si="69">AE13+AE15-180</f>
        <v>-5</v>
      </c>
      <c r="AF16">
        <f t="shared" ref="AF16" si="70">AF13+AF15-180</f>
        <v>5</v>
      </c>
      <c r="AG16">
        <f t="shared" ref="AG16" si="71">AG13+AG15-180</f>
        <v>15</v>
      </c>
      <c r="AH16">
        <f t="shared" ref="AH16" si="72">AH13+AH15-180</f>
        <v>25</v>
      </c>
      <c r="AI16">
        <f t="shared" ref="AI16" si="73">AI13+AI15-180</f>
        <v>35</v>
      </c>
      <c r="AJ16">
        <f t="shared" ref="AJ16" si="74">AJ13+AJ15-180</f>
        <v>45</v>
      </c>
      <c r="AK16">
        <f t="shared" ref="AK16" si="75">AK13+AK15-180</f>
        <v>55</v>
      </c>
      <c r="AL16">
        <f t="shared" ref="AL16" si="76">AL13+AL15-180</f>
        <v>65</v>
      </c>
      <c r="AM16">
        <f t="shared" ref="AM16" si="77">AM13+AM15-180</f>
        <v>70</v>
      </c>
      <c r="AO16">
        <f t="shared" ref="AO16" si="78">AO13+AO15-180</f>
        <v>-25</v>
      </c>
      <c r="AP16">
        <f t="shared" ref="AP16" si="79">AP13+AP15-180</f>
        <v>-15</v>
      </c>
      <c r="AQ16">
        <f t="shared" ref="AQ16" si="80">AQ13+AQ15-180</f>
        <v>-5</v>
      </c>
      <c r="AR16">
        <f t="shared" ref="AR16" si="81">AR13+AR15-180</f>
        <v>5</v>
      </c>
      <c r="AS16">
        <f t="shared" ref="AS16" si="82">AS13+AS15-180</f>
        <v>15</v>
      </c>
      <c r="AT16">
        <f t="shared" ref="AT16" si="83">AT13+AT15-180</f>
        <v>25</v>
      </c>
      <c r="AU16">
        <f t="shared" ref="AU16" si="84">AU13+AU15-180</f>
        <v>35</v>
      </c>
      <c r="AV16">
        <f t="shared" ref="AV16" si="85">AV13+AV15-180</f>
        <v>45</v>
      </c>
      <c r="AW16">
        <f t="shared" ref="AW16" si="86">AW13+AW15-180</f>
        <v>55</v>
      </c>
      <c r="AX16">
        <f t="shared" ref="AX16" si="87">AX13+AX15-180</f>
        <v>65</v>
      </c>
      <c r="AY16">
        <f t="shared" ref="AY16" si="88">AY13+AY15-180</f>
        <v>75</v>
      </c>
      <c r="AZ16">
        <f t="shared" ref="AZ16" si="89">AZ13+AZ15-180</f>
        <v>80</v>
      </c>
      <c r="BB16">
        <f t="shared" ref="BB16" si="90">BB13+BB15-180</f>
        <v>-15</v>
      </c>
      <c r="BC16">
        <f t="shared" ref="BC16" si="91">BC13+BC15-180</f>
        <v>-5</v>
      </c>
      <c r="BD16">
        <f t="shared" ref="BD16" si="92">BD13+BD15-180</f>
        <v>5</v>
      </c>
      <c r="BE16">
        <f t="shared" ref="BE16" si="93">BE13+BE15-180</f>
        <v>15</v>
      </c>
      <c r="BF16">
        <f t="shared" ref="BF16" si="94">BF13+BF15-180</f>
        <v>25</v>
      </c>
      <c r="BG16">
        <f t="shared" ref="BG16" si="95">BG13+BG15-180</f>
        <v>35</v>
      </c>
      <c r="BH16">
        <f t="shared" ref="BH16" si="96">BH13+BH15-180</f>
        <v>45</v>
      </c>
      <c r="BI16">
        <f t="shared" ref="BI16" si="97">BI13+BI15-180</f>
        <v>55</v>
      </c>
      <c r="BJ16">
        <f t="shared" ref="BJ16" si="98">BJ13+BJ15-180</f>
        <v>65</v>
      </c>
      <c r="BK16">
        <f t="shared" ref="BK16" si="99">BK13+BK15-180</f>
        <v>75</v>
      </c>
      <c r="BL16">
        <f t="shared" ref="BL16" si="100">BL13+BL15-180</f>
        <v>85</v>
      </c>
      <c r="BM16">
        <f t="shared" ref="BM16" si="101">BM13+BM15-180</f>
        <v>90</v>
      </c>
    </row>
    <row r="17" spans="1:65" x14ac:dyDescent="0.25">
      <c r="A17" s="3"/>
      <c r="B17">
        <f>B16/360*2*3.14159</f>
        <v>-1.1344630555555555</v>
      </c>
      <c r="C17">
        <f t="shared" ref="C17:M17" si="102">C16/360*2*3.14159</f>
        <v>-0.95993027777777784</v>
      </c>
      <c r="D17">
        <f t="shared" si="102"/>
        <v>-0.78539749999999997</v>
      </c>
      <c r="E17">
        <f t="shared" si="102"/>
        <v>-0.61086472222222221</v>
      </c>
      <c r="F17">
        <f t="shared" si="102"/>
        <v>-0.43633194444444445</v>
      </c>
      <c r="G17">
        <f t="shared" si="102"/>
        <v>-0.26179916666666664</v>
      </c>
      <c r="H17">
        <f t="shared" si="102"/>
        <v>-8.7266388888888879E-2</v>
      </c>
      <c r="I17">
        <f t="shared" si="102"/>
        <v>8.7266388888888879E-2</v>
      </c>
      <c r="J17">
        <f t="shared" si="102"/>
        <v>0.26179916666666664</v>
      </c>
      <c r="K17">
        <f t="shared" si="102"/>
        <v>0.43633194444444445</v>
      </c>
      <c r="L17">
        <f t="shared" si="102"/>
        <v>0.61086472222222221</v>
      </c>
      <c r="M17">
        <f t="shared" si="102"/>
        <v>0.69813111111111104</v>
      </c>
      <c r="O17">
        <f t="shared" ref="O17" si="103">O16/360*2*3.14159</f>
        <v>-0.78539749999999997</v>
      </c>
      <c r="P17">
        <f t="shared" ref="P17" si="104">P16/360*2*3.14159</f>
        <v>-0.61086472222222221</v>
      </c>
      <c r="Q17">
        <f t="shared" ref="Q17" si="105">Q16/360*2*3.14159</f>
        <v>-0.43633194444444445</v>
      </c>
      <c r="R17">
        <f t="shared" ref="R17" si="106">R16/360*2*3.14159</f>
        <v>-0.26179916666666664</v>
      </c>
      <c r="S17">
        <f t="shared" ref="S17" si="107">S16/360*2*3.14159</f>
        <v>-8.7266388888888879E-2</v>
      </c>
      <c r="T17">
        <f t="shared" ref="T17" si="108">T16/360*2*3.14159</f>
        <v>8.7266388888888879E-2</v>
      </c>
      <c r="U17">
        <f t="shared" ref="U17" si="109">U16/360*2*3.14159</f>
        <v>0.26179916666666664</v>
      </c>
      <c r="V17">
        <f t="shared" ref="V17" si="110">V16/360*2*3.14159</f>
        <v>0.43633194444444445</v>
      </c>
      <c r="W17">
        <f t="shared" ref="W17" si="111">W16/360*2*3.14159</f>
        <v>0.61086472222222221</v>
      </c>
      <c r="X17">
        <f t="shared" ref="X17" si="112">X16/360*2*3.14159</f>
        <v>0.78539749999999997</v>
      </c>
      <c r="Y17">
        <f t="shared" ref="Y17" si="113">Y16/360*2*3.14159</f>
        <v>0.95993027777777784</v>
      </c>
      <c r="Z17">
        <f t="shared" ref="Z17" si="114">Z16/360*2*3.14159</f>
        <v>1.0471966666666666</v>
      </c>
      <c r="AB17">
        <f t="shared" ref="AB17" si="115">AB16/360*2*3.14159</f>
        <v>-0.61086472222222221</v>
      </c>
      <c r="AC17">
        <f t="shared" ref="AC17" si="116">AC16/360*2*3.14159</f>
        <v>-0.43633194444444445</v>
      </c>
      <c r="AD17">
        <f t="shared" ref="AD17" si="117">AD16/360*2*3.14159</f>
        <v>-0.26179916666666664</v>
      </c>
      <c r="AE17">
        <f t="shared" ref="AE17" si="118">AE16/360*2*3.14159</f>
        <v>-8.7266388888888879E-2</v>
      </c>
      <c r="AF17">
        <f t="shared" ref="AF17" si="119">AF16/360*2*3.14159</f>
        <v>8.7266388888888879E-2</v>
      </c>
      <c r="AG17">
        <f t="shared" ref="AG17" si="120">AG16/360*2*3.14159</f>
        <v>0.26179916666666664</v>
      </c>
      <c r="AH17">
        <f t="shared" ref="AH17" si="121">AH16/360*2*3.14159</f>
        <v>0.43633194444444445</v>
      </c>
      <c r="AI17">
        <f t="shared" ref="AI17" si="122">AI16/360*2*3.14159</f>
        <v>0.61086472222222221</v>
      </c>
      <c r="AJ17">
        <f t="shared" ref="AJ17" si="123">AJ16/360*2*3.14159</f>
        <v>0.78539749999999997</v>
      </c>
      <c r="AK17">
        <f t="shared" ref="AK17" si="124">AK16/360*2*3.14159</f>
        <v>0.95993027777777784</v>
      </c>
      <c r="AL17">
        <f t="shared" ref="AL17" si="125">AL16/360*2*3.14159</f>
        <v>1.1344630555555555</v>
      </c>
      <c r="AM17">
        <f t="shared" ref="AM17" si="126">AM16/360*2*3.14159</f>
        <v>1.2217294444444444</v>
      </c>
      <c r="AO17">
        <f t="shared" ref="AO17" si="127">AO16/360*2*3.14159</f>
        <v>-0.43633194444444445</v>
      </c>
      <c r="AP17">
        <f t="shared" ref="AP17" si="128">AP16/360*2*3.14159</f>
        <v>-0.26179916666666664</v>
      </c>
      <c r="AQ17">
        <f t="shared" ref="AQ17" si="129">AQ16/360*2*3.14159</f>
        <v>-8.7266388888888879E-2</v>
      </c>
      <c r="AR17">
        <f t="shared" ref="AR17" si="130">AR16/360*2*3.14159</f>
        <v>8.7266388888888879E-2</v>
      </c>
      <c r="AS17">
        <f t="shared" ref="AS17" si="131">AS16/360*2*3.14159</f>
        <v>0.26179916666666664</v>
      </c>
      <c r="AT17">
        <f t="shared" ref="AT17" si="132">AT16/360*2*3.14159</f>
        <v>0.43633194444444445</v>
      </c>
      <c r="AU17">
        <f t="shared" ref="AU17" si="133">AU16/360*2*3.14159</f>
        <v>0.61086472222222221</v>
      </c>
      <c r="AV17">
        <f t="shared" ref="AV17" si="134">AV16/360*2*3.14159</f>
        <v>0.78539749999999997</v>
      </c>
      <c r="AW17">
        <f t="shared" ref="AW17" si="135">AW16/360*2*3.14159</f>
        <v>0.95993027777777784</v>
      </c>
      <c r="AX17">
        <f t="shared" ref="AX17" si="136">AX16/360*2*3.14159</f>
        <v>1.1344630555555555</v>
      </c>
      <c r="AY17">
        <f t="shared" ref="AY17" si="137">AY16/360*2*3.14159</f>
        <v>1.3089958333333334</v>
      </c>
      <c r="AZ17">
        <f t="shared" ref="AZ17" si="138">AZ16/360*2*3.14159</f>
        <v>1.3962622222222221</v>
      </c>
      <c r="BB17">
        <f t="shared" ref="BB17" si="139">BB16/360*2*3.14159</f>
        <v>-0.26179916666666664</v>
      </c>
      <c r="BC17">
        <f t="shared" ref="BC17" si="140">BC16/360*2*3.14159</f>
        <v>-8.7266388888888879E-2</v>
      </c>
      <c r="BD17">
        <f t="shared" ref="BD17" si="141">BD16/360*2*3.14159</f>
        <v>8.7266388888888879E-2</v>
      </c>
      <c r="BE17">
        <f t="shared" ref="BE17" si="142">BE16/360*2*3.14159</f>
        <v>0.26179916666666664</v>
      </c>
      <c r="BF17">
        <f t="shared" ref="BF17" si="143">BF16/360*2*3.14159</f>
        <v>0.43633194444444445</v>
      </c>
      <c r="BG17">
        <f t="shared" ref="BG17" si="144">BG16/360*2*3.14159</f>
        <v>0.61086472222222221</v>
      </c>
      <c r="BH17">
        <f t="shared" ref="BH17" si="145">BH16/360*2*3.14159</f>
        <v>0.78539749999999997</v>
      </c>
      <c r="BI17">
        <f t="shared" ref="BI17" si="146">BI16/360*2*3.14159</f>
        <v>0.95993027777777784</v>
      </c>
      <c r="BJ17">
        <f t="shared" ref="BJ17" si="147">BJ16/360*2*3.14159</f>
        <v>1.1344630555555555</v>
      </c>
      <c r="BK17">
        <f t="shared" ref="BK17" si="148">BK16/360*2*3.14159</f>
        <v>1.3089958333333334</v>
      </c>
      <c r="BL17">
        <f t="shared" ref="BL17" si="149">BL16/360*2*3.14159</f>
        <v>1.483528611111111</v>
      </c>
      <c r="BM17">
        <f t="shared" ref="BM17" si="150">BM16/360*2*3.14159</f>
        <v>1.5707949999999999</v>
      </c>
    </row>
    <row r="18" spans="1:65" x14ac:dyDescent="0.25">
      <c r="A18" s="3"/>
    </row>
    <row r="19" spans="1:65" x14ac:dyDescent="0.25">
      <c r="A19" s="3" t="s">
        <v>34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</row>
    <row r="20" spans="1:65" x14ac:dyDescent="0.25">
      <c r="A20" s="3" t="s">
        <v>35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</row>
    <row r="21" spans="1:65" x14ac:dyDescent="0.25">
      <c r="A21" s="3" t="s">
        <v>36</v>
      </c>
      <c r="B21">
        <f>$F6</f>
        <v>0</v>
      </c>
      <c r="C21">
        <f t="shared" ref="C21:M21" si="151">$F6</f>
        <v>0</v>
      </c>
      <c r="D21">
        <f t="shared" si="151"/>
        <v>0</v>
      </c>
      <c r="E21">
        <f t="shared" si="151"/>
        <v>0</v>
      </c>
      <c r="F21">
        <f t="shared" si="151"/>
        <v>0</v>
      </c>
      <c r="G21">
        <f t="shared" si="151"/>
        <v>0</v>
      </c>
      <c r="H21">
        <f t="shared" si="151"/>
        <v>0</v>
      </c>
      <c r="I21">
        <f t="shared" si="151"/>
        <v>0</v>
      </c>
      <c r="J21">
        <f t="shared" si="151"/>
        <v>0</v>
      </c>
      <c r="K21">
        <f t="shared" si="151"/>
        <v>0</v>
      </c>
      <c r="L21">
        <f t="shared" si="151"/>
        <v>0</v>
      </c>
      <c r="M21">
        <f t="shared" si="151"/>
        <v>0</v>
      </c>
      <c r="O21">
        <f t="shared" ref="O21:BM21" si="152">$F6</f>
        <v>0</v>
      </c>
      <c r="P21">
        <f t="shared" si="152"/>
        <v>0</v>
      </c>
      <c r="Q21">
        <f t="shared" si="152"/>
        <v>0</v>
      </c>
      <c r="R21">
        <f t="shared" si="152"/>
        <v>0</v>
      </c>
      <c r="S21">
        <f t="shared" si="152"/>
        <v>0</v>
      </c>
      <c r="T21">
        <f t="shared" si="152"/>
        <v>0</v>
      </c>
      <c r="U21">
        <f t="shared" si="152"/>
        <v>0</v>
      </c>
      <c r="V21">
        <f t="shared" si="152"/>
        <v>0</v>
      </c>
      <c r="W21">
        <f t="shared" si="152"/>
        <v>0</v>
      </c>
      <c r="X21">
        <f t="shared" si="152"/>
        <v>0</v>
      </c>
      <c r="Y21">
        <f t="shared" si="152"/>
        <v>0</v>
      </c>
      <c r="Z21">
        <f t="shared" si="152"/>
        <v>0</v>
      </c>
      <c r="AB21">
        <f t="shared" si="152"/>
        <v>0</v>
      </c>
      <c r="AC21">
        <f t="shared" si="152"/>
        <v>0</v>
      </c>
      <c r="AD21">
        <f t="shared" si="152"/>
        <v>0</v>
      </c>
      <c r="AE21">
        <f t="shared" si="152"/>
        <v>0</v>
      </c>
      <c r="AF21">
        <f t="shared" si="152"/>
        <v>0</v>
      </c>
      <c r="AG21">
        <f t="shared" si="152"/>
        <v>0</v>
      </c>
      <c r="AH21">
        <f t="shared" si="152"/>
        <v>0</v>
      </c>
      <c r="AI21">
        <f t="shared" si="152"/>
        <v>0</v>
      </c>
      <c r="AJ21">
        <f t="shared" si="152"/>
        <v>0</v>
      </c>
      <c r="AK21">
        <f t="shared" si="152"/>
        <v>0</v>
      </c>
      <c r="AL21">
        <f t="shared" si="152"/>
        <v>0</v>
      </c>
      <c r="AM21">
        <f t="shared" si="152"/>
        <v>0</v>
      </c>
      <c r="AO21">
        <f t="shared" si="152"/>
        <v>0</v>
      </c>
      <c r="AP21">
        <f t="shared" si="152"/>
        <v>0</v>
      </c>
      <c r="AQ21">
        <f t="shared" si="152"/>
        <v>0</v>
      </c>
      <c r="AR21">
        <f t="shared" si="152"/>
        <v>0</v>
      </c>
      <c r="AS21">
        <f t="shared" si="152"/>
        <v>0</v>
      </c>
      <c r="AT21">
        <f t="shared" si="152"/>
        <v>0</v>
      </c>
      <c r="AU21">
        <f t="shared" si="152"/>
        <v>0</v>
      </c>
      <c r="AV21">
        <f t="shared" si="152"/>
        <v>0</v>
      </c>
      <c r="AW21">
        <f t="shared" si="152"/>
        <v>0</v>
      </c>
      <c r="AX21">
        <f t="shared" si="152"/>
        <v>0</v>
      </c>
      <c r="AY21">
        <f t="shared" si="152"/>
        <v>0</v>
      </c>
      <c r="AZ21">
        <f t="shared" si="152"/>
        <v>0</v>
      </c>
      <c r="BB21">
        <f t="shared" si="152"/>
        <v>0</v>
      </c>
      <c r="BC21">
        <f t="shared" si="152"/>
        <v>0</v>
      </c>
      <c r="BD21">
        <f t="shared" si="152"/>
        <v>0</v>
      </c>
      <c r="BE21">
        <f t="shared" si="152"/>
        <v>0</v>
      </c>
      <c r="BF21">
        <f t="shared" si="152"/>
        <v>0</v>
      </c>
      <c r="BG21">
        <f t="shared" si="152"/>
        <v>0</v>
      </c>
      <c r="BH21">
        <f t="shared" si="152"/>
        <v>0</v>
      </c>
      <c r="BI21">
        <f t="shared" si="152"/>
        <v>0</v>
      </c>
      <c r="BJ21">
        <f t="shared" si="152"/>
        <v>0</v>
      </c>
      <c r="BK21">
        <f t="shared" si="152"/>
        <v>0</v>
      </c>
      <c r="BL21">
        <f t="shared" si="152"/>
        <v>0</v>
      </c>
      <c r="BM21">
        <f t="shared" si="152"/>
        <v>0</v>
      </c>
    </row>
    <row r="22" spans="1:65" x14ac:dyDescent="0.25">
      <c r="A22" s="3" t="s">
        <v>37</v>
      </c>
      <c r="B22">
        <f>$B6</f>
        <v>5.75</v>
      </c>
      <c r="C22">
        <f t="shared" ref="C22:M22" si="153">$B6</f>
        <v>5.75</v>
      </c>
      <c r="D22">
        <f t="shared" si="153"/>
        <v>5.75</v>
      </c>
      <c r="E22">
        <f t="shared" si="153"/>
        <v>5.75</v>
      </c>
      <c r="F22">
        <f t="shared" si="153"/>
        <v>5.75</v>
      </c>
      <c r="G22">
        <f t="shared" si="153"/>
        <v>5.75</v>
      </c>
      <c r="H22">
        <f t="shared" si="153"/>
        <v>5.75</v>
      </c>
      <c r="I22">
        <f t="shared" si="153"/>
        <v>5.75</v>
      </c>
      <c r="J22">
        <f t="shared" si="153"/>
        <v>5.75</v>
      </c>
      <c r="K22">
        <f t="shared" si="153"/>
        <v>5.75</v>
      </c>
      <c r="L22">
        <f t="shared" si="153"/>
        <v>5.75</v>
      </c>
      <c r="M22">
        <f t="shared" si="153"/>
        <v>5.75</v>
      </c>
      <c r="O22">
        <f t="shared" ref="O22:BM22" si="154">$B6</f>
        <v>5.75</v>
      </c>
      <c r="P22">
        <f t="shared" si="154"/>
        <v>5.75</v>
      </c>
      <c r="Q22">
        <f t="shared" si="154"/>
        <v>5.75</v>
      </c>
      <c r="R22">
        <f t="shared" si="154"/>
        <v>5.75</v>
      </c>
      <c r="S22">
        <f t="shared" si="154"/>
        <v>5.75</v>
      </c>
      <c r="T22">
        <f t="shared" si="154"/>
        <v>5.75</v>
      </c>
      <c r="U22">
        <f t="shared" si="154"/>
        <v>5.75</v>
      </c>
      <c r="V22">
        <f t="shared" si="154"/>
        <v>5.75</v>
      </c>
      <c r="W22">
        <f t="shared" si="154"/>
        <v>5.75</v>
      </c>
      <c r="X22">
        <f t="shared" si="154"/>
        <v>5.75</v>
      </c>
      <c r="Y22">
        <f t="shared" si="154"/>
        <v>5.75</v>
      </c>
      <c r="Z22">
        <f t="shared" si="154"/>
        <v>5.75</v>
      </c>
      <c r="AB22">
        <f t="shared" si="154"/>
        <v>5.75</v>
      </c>
      <c r="AC22">
        <f t="shared" si="154"/>
        <v>5.75</v>
      </c>
      <c r="AD22">
        <f t="shared" si="154"/>
        <v>5.75</v>
      </c>
      <c r="AE22">
        <f t="shared" si="154"/>
        <v>5.75</v>
      </c>
      <c r="AF22">
        <f t="shared" si="154"/>
        <v>5.75</v>
      </c>
      <c r="AG22">
        <f t="shared" si="154"/>
        <v>5.75</v>
      </c>
      <c r="AH22">
        <f t="shared" si="154"/>
        <v>5.75</v>
      </c>
      <c r="AI22">
        <f t="shared" si="154"/>
        <v>5.75</v>
      </c>
      <c r="AJ22">
        <f t="shared" si="154"/>
        <v>5.75</v>
      </c>
      <c r="AK22">
        <f t="shared" si="154"/>
        <v>5.75</v>
      </c>
      <c r="AL22">
        <f t="shared" si="154"/>
        <v>5.75</v>
      </c>
      <c r="AM22">
        <f t="shared" si="154"/>
        <v>5.75</v>
      </c>
      <c r="AO22">
        <f t="shared" si="154"/>
        <v>5.75</v>
      </c>
      <c r="AP22">
        <f t="shared" si="154"/>
        <v>5.75</v>
      </c>
      <c r="AQ22">
        <f t="shared" si="154"/>
        <v>5.75</v>
      </c>
      <c r="AR22">
        <f t="shared" si="154"/>
        <v>5.75</v>
      </c>
      <c r="AS22">
        <f t="shared" si="154"/>
        <v>5.75</v>
      </c>
      <c r="AT22">
        <f t="shared" si="154"/>
        <v>5.75</v>
      </c>
      <c r="AU22">
        <f t="shared" si="154"/>
        <v>5.75</v>
      </c>
      <c r="AV22">
        <f t="shared" si="154"/>
        <v>5.75</v>
      </c>
      <c r="AW22">
        <f t="shared" si="154"/>
        <v>5.75</v>
      </c>
      <c r="AX22">
        <f t="shared" si="154"/>
        <v>5.75</v>
      </c>
      <c r="AY22">
        <f t="shared" si="154"/>
        <v>5.75</v>
      </c>
      <c r="AZ22">
        <f t="shared" si="154"/>
        <v>5.75</v>
      </c>
      <c r="BB22">
        <f t="shared" si="154"/>
        <v>5.75</v>
      </c>
      <c r="BC22">
        <f t="shared" si="154"/>
        <v>5.75</v>
      </c>
      <c r="BD22">
        <f t="shared" si="154"/>
        <v>5.75</v>
      </c>
      <c r="BE22">
        <f t="shared" si="154"/>
        <v>5.75</v>
      </c>
      <c r="BF22">
        <f t="shared" si="154"/>
        <v>5.75</v>
      </c>
      <c r="BG22">
        <f t="shared" si="154"/>
        <v>5.75</v>
      </c>
      <c r="BH22">
        <f t="shared" si="154"/>
        <v>5.75</v>
      </c>
      <c r="BI22">
        <f t="shared" si="154"/>
        <v>5.75</v>
      </c>
      <c r="BJ22">
        <f t="shared" si="154"/>
        <v>5.75</v>
      </c>
      <c r="BK22">
        <f t="shared" si="154"/>
        <v>5.75</v>
      </c>
      <c r="BL22">
        <f t="shared" si="154"/>
        <v>5.75</v>
      </c>
      <c r="BM22">
        <f t="shared" si="154"/>
        <v>5.75</v>
      </c>
    </row>
    <row r="23" spans="1:65" x14ac:dyDescent="0.25">
      <c r="A23" s="3" t="s">
        <v>38</v>
      </c>
      <c r="B23">
        <f>0</f>
        <v>0</v>
      </c>
      <c r="C23">
        <f>0</f>
        <v>0</v>
      </c>
      <c r="D23">
        <f>0</f>
        <v>0</v>
      </c>
      <c r="E23">
        <f>0</f>
        <v>0</v>
      </c>
      <c r="F23">
        <f>0</f>
        <v>0</v>
      </c>
      <c r="G23">
        <f>0</f>
        <v>0</v>
      </c>
      <c r="H23">
        <f>0</f>
        <v>0</v>
      </c>
      <c r="I23">
        <f>0</f>
        <v>0</v>
      </c>
      <c r="J23">
        <f>0</f>
        <v>0</v>
      </c>
      <c r="K23">
        <f>0</f>
        <v>0</v>
      </c>
      <c r="L23">
        <f>0</f>
        <v>0</v>
      </c>
      <c r="M23">
        <f>0</f>
        <v>0</v>
      </c>
      <c r="O23">
        <f>0</f>
        <v>0</v>
      </c>
      <c r="P23">
        <f>0</f>
        <v>0</v>
      </c>
      <c r="Q23">
        <f>0</f>
        <v>0</v>
      </c>
      <c r="R23">
        <f>0</f>
        <v>0</v>
      </c>
      <c r="S23">
        <f>0</f>
        <v>0</v>
      </c>
      <c r="T23">
        <f>0</f>
        <v>0</v>
      </c>
      <c r="U23">
        <f>0</f>
        <v>0</v>
      </c>
      <c r="V23">
        <f>0</f>
        <v>0</v>
      </c>
      <c r="W23">
        <f>0</f>
        <v>0</v>
      </c>
      <c r="X23">
        <f>0</f>
        <v>0</v>
      </c>
      <c r="Y23">
        <f>0</f>
        <v>0</v>
      </c>
      <c r="Z23">
        <f>0</f>
        <v>0</v>
      </c>
      <c r="AB23">
        <f>0</f>
        <v>0</v>
      </c>
      <c r="AC23">
        <f>0</f>
        <v>0</v>
      </c>
      <c r="AD23">
        <f>0</f>
        <v>0</v>
      </c>
      <c r="AE23">
        <f>0</f>
        <v>0</v>
      </c>
      <c r="AF23">
        <f>0</f>
        <v>0</v>
      </c>
      <c r="AG23">
        <f>0</f>
        <v>0</v>
      </c>
      <c r="AH23">
        <f>0</f>
        <v>0</v>
      </c>
      <c r="AI23">
        <f>0</f>
        <v>0</v>
      </c>
      <c r="AJ23">
        <f>0</f>
        <v>0</v>
      </c>
      <c r="AK23">
        <f>0</f>
        <v>0</v>
      </c>
      <c r="AL23">
        <f>0</f>
        <v>0</v>
      </c>
      <c r="AM23">
        <f>0</f>
        <v>0</v>
      </c>
      <c r="AO23">
        <f>0</f>
        <v>0</v>
      </c>
      <c r="AP23">
        <f>0</f>
        <v>0</v>
      </c>
      <c r="AQ23">
        <f>0</f>
        <v>0</v>
      </c>
      <c r="AR23">
        <f>0</f>
        <v>0</v>
      </c>
      <c r="AS23">
        <f>0</f>
        <v>0</v>
      </c>
      <c r="AT23">
        <f>0</f>
        <v>0</v>
      </c>
      <c r="AU23">
        <f>0</f>
        <v>0</v>
      </c>
      <c r="AV23">
        <f>0</f>
        <v>0</v>
      </c>
      <c r="AW23">
        <f>0</f>
        <v>0</v>
      </c>
      <c r="AX23">
        <f>0</f>
        <v>0</v>
      </c>
      <c r="AY23">
        <f>0</f>
        <v>0</v>
      </c>
      <c r="AZ23">
        <f>0</f>
        <v>0</v>
      </c>
      <c r="BB23">
        <f>0</f>
        <v>0</v>
      </c>
      <c r="BC23">
        <f>0</f>
        <v>0</v>
      </c>
      <c r="BD23">
        <f>0</f>
        <v>0</v>
      </c>
      <c r="BE23">
        <f>0</f>
        <v>0</v>
      </c>
      <c r="BF23">
        <f>0</f>
        <v>0</v>
      </c>
      <c r="BG23">
        <f>0</f>
        <v>0</v>
      </c>
      <c r="BH23">
        <f>0</f>
        <v>0</v>
      </c>
      <c r="BI23">
        <f>0</f>
        <v>0</v>
      </c>
      <c r="BJ23">
        <f>0</f>
        <v>0</v>
      </c>
      <c r="BK23">
        <f>0</f>
        <v>0</v>
      </c>
      <c r="BL23">
        <f>0</f>
        <v>0</v>
      </c>
      <c r="BM23">
        <f>0</f>
        <v>0</v>
      </c>
    </row>
    <row r="24" spans="1:65" x14ac:dyDescent="0.25">
      <c r="A24" s="3" t="s">
        <v>39</v>
      </c>
      <c r="B24">
        <f>$B6+$B7</f>
        <v>11.5</v>
      </c>
      <c r="C24">
        <f t="shared" ref="C24:M24" si="155">$B6+$B7</f>
        <v>11.5</v>
      </c>
      <c r="D24">
        <f t="shared" si="155"/>
        <v>11.5</v>
      </c>
      <c r="E24">
        <f t="shared" si="155"/>
        <v>11.5</v>
      </c>
      <c r="F24">
        <f t="shared" si="155"/>
        <v>11.5</v>
      </c>
      <c r="G24">
        <f t="shared" si="155"/>
        <v>11.5</v>
      </c>
      <c r="H24">
        <f t="shared" si="155"/>
        <v>11.5</v>
      </c>
      <c r="I24">
        <f t="shared" si="155"/>
        <v>11.5</v>
      </c>
      <c r="J24">
        <f t="shared" si="155"/>
        <v>11.5</v>
      </c>
      <c r="K24">
        <f t="shared" si="155"/>
        <v>11.5</v>
      </c>
      <c r="L24">
        <f t="shared" si="155"/>
        <v>11.5</v>
      </c>
      <c r="M24">
        <f t="shared" si="155"/>
        <v>11.5</v>
      </c>
      <c r="O24">
        <f t="shared" ref="O24:BM24" si="156">$B6+$B7</f>
        <v>11.5</v>
      </c>
      <c r="P24">
        <f t="shared" si="156"/>
        <v>11.5</v>
      </c>
      <c r="Q24">
        <f t="shared" si="156"/>
        <v>11.5</v>
      </c>
      <c r="R24">
        <f t="shared" si="156"/>
        <v>11.5</v>
      </c>
      <c r="S24">
        <f t="shared" si="156"/>
        <v>11.5</v>
      </c>
      <c r="T24">
        <f t="shared" si="156"/>
        <v>11.5</v>
      </c>
      <c r="U24">
        <f t="shared" si="156"/>
        <v>11.5</v>
      </c>
      <c r="V24">
        <f t="shared" si="156"/>
        <v>11.5</v>
      </c>
      <c r="W24">
        <f t="shared" si="156"/>
        <v>11.5</v>
      </c>
      <c r="X24">
        <f t="shared" si="156"/>
        <v>11.5</v>
      </c>
      <c r="Y24">
        <f t="shared" si="156"/>
        <v>11.5</v>
      </c>
      <c r="Z24">
        <f t="shared" si="156"/>
        <v>11.5</v>
      </c>
      <c r="AB24">
        <f t="shared" si="156"/>
        <v>11.5</v>
      </c>
      <c r="AC24">
        <f t="shared" si="156"/>
        <v>11.5</v>
      </c>
      <c r="AD24">
        <f t="shared" si="156"/>
        <v>11.5</v>
      </c>
      <c r="AE24">
        <f t="shared" si="156"/>
        <v>11.5</v>
      </c>
      <c r="AF24">
        <f t="shared" si="156"/>
        <v>11.5</v>
      </c>
      <c r="AG24">
        <f t="shared" si="156"/>
        <v>11.5</v>
      </c>
      <c r="AH24">
        <f t="shared" si="156"/>
        <v>11.5</v>
      </c>
      <c r="AI24">
        <f t="shared" si="156"/>
        <v>11.5</v>
      </c>
      <c r="AJ24">
        <f t="shared" si="156"/>
        <v>11.5</v>
      </c>
      <c r="AK24">
        <f t="shared" si="156"/>
        <v>11.5</v>
      </c>
      <c r="AL24">
        <f t="shared" si="156"/>
        <v>11.5</v>
      </c>
      <c r="AM24">
        <f t="shared" si="156"/>
        <v>11.5</v>
      </c>
      <c r="AO24">
        <f t="shared" si="156"/>
        <v>11.5</v>
      </c>
      <c r="AP24">
        <f t="shared" si="156"/>
        <v>11.5</v>
      </c>
      <c r="AQ24">
        <f t="shared" si="156"/>
        <v>11.5</v>
      </c>
      <c r="AR24">
        <f t="shared" si="156"/>
        <v>11.5</v>
      </c>
      <c r="AS24">
        <f t="shared" si="156"/>
        <v>11.5</v>
      </c>
      <c r="AT24">
        <f t="shared" si="156"/>
        <v>11.5</v>
      </c>
      <c r="AU24">
        <f t="shared" si="156"/>
        <v>11.5</v>
      </c>
      <c r="AV24">
        <f t="shared" si="156"/>
        <v>11.5</v>
      </c>
      <c r="AW24">
        <f t="shared" si="156"/>
        <v>11.5</v>
      </c>
      <c r="AX24">
        <f t="shared" si="156"/>
        <v>11.5</v>
      </c>
      <c r="AY24">
        <f t="shared" si="156"/>
        <v>11.5</v>
      </c>
      <c r="AZ24">
        <f t="shared" si="156"/>
        <v>11.5</v>
      </c>
      <c r="BB24">
        <f t="shared" si="156"/>
        <v>11.5</v>
      </c>
      <c r="BC24">
        <f t="shared" si="156"/>
        <v>11.5</v>
      </c>
      <c r="BD24">
        <f t="shared" si="156"/>
        <v>11.5</v>
      </c>
      <c r="BE24">
        <f t="shared" si="156"/>
        <v>11.5</v>
      </c>
      <c r="BF24">
        <f t="shared" si="156"/>
        <v>11.5</v>
      </c>
      <c r="BG24">
        <f t="shared" si="156"/>
        <v>11.5</v>
      </c>
      <c r="BH24">
        <f t="shared" si="156"/>
        <v>11.5</v>
      </c>
      <c r="BI24">
        <f t="shared" si="156"/>
        <v>11.5</v>
      </c>
      <c r="BJ24">
        <f t="shared" si="156"/>
        <v>11.5</v>
      </c>
      <c r="BK24">
        <f t="shared" si="156"/>
        <v>11.5</v>
      </c>
      <c r="BL24">
        <f t="shared" si="156"/>
        <v>11.5</v>
      </c>
      <c r="BM24">
        <f t="shared" si="156"/>
        <v>11.5</v>
      </c>
    </row>
    <row r="25" spans="1:65" x14ac:dyDescent="0.25">
      <c r="A25" s="3" t="s">
        <v>40</v>
      </c>
      <c r="B25">
        <f>$B8*SIN(B14)-$F7*COS(B14)</f>
        <v>3.6252295282647604</v>
      </c>
      <c r="C25">
        <f t="shared" ref="C25:M25" si="157">$B8*SIN(C14)-$F7*COS(C14)</f>
        <v>3.6252295282647604</v>
      </c>
      <c r="D25">
        <f t="shared" si="157"/>
        <v>3.6252295282647604</v>
      </c>
      <c r="E25">
        <f t="shared" si="157"/>
        <v>3.6252295282647604</v>
      </c>
      <c r="F25">
        <f t="shared" si="157"/>
        <v>3.6252295282647604</v>
      </c>
      <c r="G25">
        <f t="shared" si="157"/>
        <v>3.6252295282647604</v>
      </c>
      <c r="H25">
        <f t="shared" si="157"/>
        <v>3.6252295282647604</v>
      </c>
      <c r="I25">
        <f t="shared" si="157"/>
        <v>3.6252295282647604</v>
      </c>
      <c r="J25">
        <f t="shared" si="157"/>
        <v>3.6252295282647604</v>
      </c>
      <c r="K25">
        <f t="shared" si="157"/>
        <v>3.6252295282647604</v>
      </c>
      <c r="L25">
        <f t="shared" si="157"/>
        <v>3.6252295282647604</v>
      </c>
      <c r="M25">
        <f t="shared" si="157"/>
        <v>3.6252295282647604</v>
      </c>
      <c r="O25">
        <f t="shared" ref="O25:BM25" si="158">$B8*SIN(O14)-$F7*COS(O14)</f>
        <v>3.9847783555099627</v>
      </c>
      <c r="P25">
        <f t="shared" si="158"/>
        <v>3.9847783555099627</v>
      </c>
      <c r="Q25">
        <f t="shared" si="158"/>
        <v>3.9847783555099627</v>
      </c>
      <c r="R25">
        <f t="shared" si="158"/>
        <v>3.9847783555099627</v>
      </c>
      <c r="S25">
        <f t="shared" si="158"/>
        <v>3.9847783555099627</v>
      </c>
      <c r="T25">
        <f t="shared" si="158"/>
        <v>3.9847783555099627</v>
      </c>
      <c r="U25">
        <f t="shared" si="158"/>
        <v>3.9847783555099627</v>
      </c>
      <c r="V25">
        <f t="shared" si="158"/>
        <v>3.9847783555099627</v>
      </c>
      <c r="W25">
        <f t="shared" si="158"/>
        <v>3.9847783555099627</v>
      </c>
      <c r="X25">
        <f t="shared" si="158"/>
        <v>3.9847783555099627</v>
      </c>
      <c r="Y25">
        <f t="shared" si="158"/>
        <v>3.9847783555099627</v>
      </c>
      <c r="Z25">
        <f t="shared" si="158"/>
        <v>3.9847783555099627</v>
      </c>
      <c r="AB25">
        <f t="shared" si="158"/>
        <v>3.9847792806115407</v>
      </c>
      <c r="AC25">
        <f t="shared" si="158"/>
        <v>3.9847792806115407</v>
      </c>
      <c r="AD25">
        <f t="shared" si="158"/>
        <v>3.9847792806115407</v>
      </c>
      <c r="AE25">
        <f t="shared" si="158"/>
        <v>3.9847792806115407</v>
      </c>
      <c r="AF25">
        <f t="shared" si="158"/>
        <v>3.9847792806115407</v>
      </c>
      <c r="AG25">
        <f t="shared" si="158"/>
        <v>3.9847792806115407</v>
      </c>
      <c r="AH25">
        <f t="shared" si="158"/>
        <v>3.9847792806115407</v>
      </c>
      <c r="AI25">
        <f t="shared" si="158"/>
        <v>3.9847792806115407</v>
      </c>
      <c r="AJ25">
        <f t="shared" si="158"/>
        <v>3.9847792806115407</v>
      </c>
      <c r="AK25">
        <f t="shared" si="158"/>
        <v>3.9847792806115407</v>
      </c>
      <c r="AL25">
        <f t="shared" si="158"/>
        <v>3.9847792806115407</v>
      </c>
      <c r="AM25">
        <f t="shared" si="158"/>
        <v>3.9847792806115407</v>
      </c>
      <c r="AO25">
        <f t="shared" si="158"/>
        <v>3.8637049076839891</v>
      </c>
      <c r="AP25">
        <f t="shared" si="158"/>
        <v>3.8637049076839891</v>
      </c>
      <c r="AQ25">
        <f t="shared" si="158"/>
        <v>3.8637049076839891</v>
      </c>
      <c r="AR25">
        <f t="shared" si="158"/>
        <v>3.8637049076839891</v>
      </c>
      <c r="AS25">
        <f t="shared" si="158"/>
        <v>3.8637049076839891</v>
      </c>
      <c r="AT25">
        <f t="shared" si="158"/>
        <v>3.8637049076839891</v>
      </c>
      <c r="AU25">
        <f t="shared" si="158"/>
        <v>3.8637049076839891</v>
      </c>
      <c r="AV25">
        <f t="shared" si="158"/>
        <v>3.8637049076839891</v>
      </c>
      <c r="AW25">
        <f t="shared" si="158"/>
        <v>3.8637049076839891</v>
      </c>
      <c r="AX25">
        <f t="shared" si="158"/>
        <v>3.8637049076839891</v>
      </c>
      <c r="AY25">
        <f t="shared" si="158"/>
        <v>3.8637049076839891</v>
      </c>
      <c r="AZ25">
        <f t="shared" si="158"/>
        <v>3.8637049076839891</v>
      </c>
      <c r="BB25">
        <f t="shared" si="158"/>
        <v>3.6252340140832384</v>
      </c>
      <c r="BC25">
        <f t="shared" si="158"/>
        <v>3.6252340140832384</v>
      </c>
      <c r="BD25">
        <f t="shared" si="158"/>
        <v>3.6252340140832384</v>
      </c>
      <c r="BE25">
        <f t="shared" si="158"/>
        <v>3.6252340140832384</v>
      </c>
      <c r="BF25">
        <f t="shared" si="158"/>
        <v>3.6252340140832384</v>
      </c>
      <c r="BG25">
        <f t="shared" si="158"/>
        <v>3.6252340140832384</v>
      </c>
      <c r="BH25">
        <f t="shared" si="158"/>
        <v>3.6252340140832384</v>
      </c>
      <c r="BI25">
        <f t="shared" si="158"/>
        <v>3.6252340140832384</v>
      </c>
      <c r="BJ25">
        <f t="shared" si="158"/>
        <v>3.6252340140832384</v>
      </c>
      <c r="BK25">
        <f t="shared" si="158"/>
        <v>3.6252340140832384</v>
      </c>
      <c r="BL25">
        <f t="shared" si="158"/>
        <v>3.6252340140832384</v>
      </c>
      <c r="BM25">
        <f t="shared" si="158"/>
        <v>3.6252340140832384</v>
      </c>
    </row>
    <row r="26" spans="1:65" x14ac:dyDescent="0.25">
      <c r="A26" s="3" t="s">
        <v>41</v>
      </c>
      <c r="B26">
        <f>B24-$B8*COS(B14)-$F7*SIN(B14)</f>
        <v>9.8095234791937322</v>
      </c>
      <c r="C26">
        <f t="shared" ref="C26:M26" si="159">C24-$B8*COS(C14)-$F7*SIN(C14)</f>
        <v>9.8095234791937322</v>
      </c>
      <c r="D26">
        <f t="shared" si="159"/>
        <v>9.8095234791937322</v>
      </c>
      <c r="E26">
        <f t="shared" si="159"/>
        <v>9.8095234791937322</v>
      </c>
      <c r="F26">
        <f t="shared" si="159"/>
        <v>9.8095234791937322</v>
      </c>
      <c r="G26">
        <f t="shared" si="159"/>
        <v>9.8095234791937322</v>
      </c>
      <c r="H26">
        <f t="shared" si="159"/>
        <v>9.8095234791937322</v>
      </c>
      <c r="I26">
        <f t="shared" si="159"/>
        <v>9.8095234791937322</v>
      </c>
      <c r="J26">
        <f t="shared" si="159"/>
        <v>9.8095234791937322</v>
      </c>
      <c r="K26">
        <f t="shared" si="159"/>
        <v>9.8095234791937322</v>
      </c>
      <c r="L26">
        <f t="shared" si="159"/>
        <v>9.8095234791937322</v>
      </c>
      <c r="M26">
        <f t="shared" si="159"/>
        <v>9.8095234791937322</v>
      </c>
      <c r="O26">
        <f t="shared" ref="O26:BM26" si="160">O24-$B8*COS(O14)-$F7*SIN(O14)</f>
        <v>11.151372035746817</v>
      </c>
      <c r="P26">
        <f t="shared" si="160"/>
        <v>11.151372035746817</v>
      </c>
      <c r="Q26">
        <f t="shared" si="160"/>
        <v>11.151372035746817</v>
      </c>
      <c r="R26">
        <f t="shared" si="160"/>
        <v>11.151372035746817</v>
      </c>
      <c r="S26">
        <f t="shared" si="160"/>
        <v>11.151372035746817</v>
      </c>
      <c r="T26">
        <f t="shared" si="160"/>
        <v>11.151372035746817</v>
      </c>
      <c r="U26">
        <f t="shared" si="160"/>
        <v>11.151372035746817</v>
      </c>
      <c r="V26">
        <f t="shared" si="160"/>
        <v>11.151372035746817</v>
      </c>
      <c r="W26">
        <f t="shared" si="160"/>
        <v>11.151372035746817</v>
      </c>
      <c r="X26">
        <f t="shared" si="160"/>
        <v>11.151372035746817</v>
      </c>
      <c r="Y26">
        <f t="shared" si="160"/>
        <v>11.151372035746817</v>
      </c>
      <c r="Z26">
        <f t="shared" si="160"/>
        <v>11.151372035746817</v>
      </c>
      <c r="AB26">
        <f t="shared" si="160"/>
        <v>11.848617390284783</v>
      </c>
      <c r="AC26">
        <f t="shared" si="160"/>
        <v>11.848617390284783</v>
      </c>
      <c r="AD26">
        <f t="shared" si="160"/>
        <v>11.848617390284783</v>
      </c>
      <c r="AE26">
        <f t="shared" si="160"/>
        <v>11.848617390284783</v>
      </c>
      <c r="AF26">
        <f t="shared" si="160"/>
        <v>11.848617390284783</v>
      </c>
      <c r="AG26">
        <f t="shared" si="160"/>
        <v>11.848617390284783</v>
      </c>
      <c r="AH26">
        <f t="shared" si="160"/>
        <v>11.848617390284783</v>
      </c>
      <c r="AI26">
        <f t="shared" si="160"/>
        <v>11.848617390284783</v>
      </c>
      <c r="AJ26">
        <f t="shared" si="160"/>
        <v>11.848617390284783</v>
      </c>
      <c r="AK26">
        <f t="shared" si="160"/>
        <v>11.848617390284783</v>
      </c>
      <c r="AL26">
        <f t="shared" si="160"/>
        <v>11.848617390284783</v>
      </c>
      <c r="AM26">
        <f t="shared" si="160"/>
        <v>11.848617390284783</v>
      </c>
      <c r="AO26">
        <f t="shared" si="160"/>
        <v>12.535270199676711</v>
      </c>
      <c r="AP26">
        <f t="shared" si="160"/>
        <v>12.535270199676711</v>
      </c>
      <c r="AQ26">
        <f t="shared" si="160"/>
        <v>12.535270199676711</v>
      </c>
      <c r="AR26">
        <f t="shared" si="160"/>
        <v>12.535270199676711</v>
      </c>
      <c r="AS26">
        <f t="shared" si="160"/>
        <v>12.535270199676711</v>
      </c>
      <c r="AT26">
        <f t="shared" si="160"/>
        <v>12.535270199676711</v>
      </c>
      <c r="AU26">
        <f t="shared" si="160"/>
        <v>12.535270199676711</v>
      </c>
      <c r="AV26">
        <f t="shared" si="160"/>
        <v>12.535270199676711</v>
      </c>
      <c r="AW26">
        <f t="shared" si="160"/>
        <v>12.535270199676711</v>
      </c>
      <c r="AX26">
        <f t="shared" si="160"/>
        <v>12.535270199676711</v>
      </c>
      <c r="AY26">
        <f t="shared" si="160"/>
        <v>12.535270199676711</v>
      </c>
      <c r="AZ26">
        <f t="shared" si="160"/>
        <v>12.535270199676711</v>
      </c>
      <c r="BB26">
        <f t="shared" si="160"/>
        <v>13.190466900928241</v>
      </c>
      <c r="BC26">
        <f t="shared" si="160"/>
        <v>13.190466900928241</v>
      </c>
      <c r="BD26">
        <f t="shared" si="160"/>
        <v>13.190466900928241</v>
      </c>
      <c r="BE26">
        <f t="shared" si="160"/>
        <v>13.190466900928241</v>
      </c>
      <c r="BF26">
        <f t="shared" si="160"/>
        <v>13.190466900928241</v>
      </c>
      <c r="BG26">
        <f t="shared" si="160"/>
        <v>13.190466900928241</v>
      </c>
      <c r="BH26">
        <f t="shared" si="160"/>
        <v>13.190466900928241</v>
      </c>
      <c r="BI26">
        <f t="shared" si="160"/>
        <v>13.190466900928241</v>
      </c>
      <c r="BJ26">
        <f t="shared" si="160"/>
        <v>13.190466900928241</v>
      </c>
      <c r="BK26">
        <f t="shared" si="160"/>
        <v>13.190466900928241</v>
      </c>
      <c r="BL26">
        <f t="shared" si="160"/>
        <v>13.190466900928241</v>
      </c>
      <c r="BM26">
        <f t="shared" si="160"/>
        <v>13.190466900928241</v>
      </c>
    </row>
    <row r="27" spans="1:65" x14ac:dyDescent="0.25">
      <c r="A27" s="3" t="s">
        <v>42</v>
      </c>
      <c r="B27">
        <f>($B8+$B9)*SIN(B14)-$F8*COS(B14)</f>
        <v>5.3474567902625134</v>
      </c>
      <c r="C27">
        <f t="shared" ref="C27:M27" si="161">($B8+$B9)*SIN(C14)-$F8*COS(C14)</f>
        <v>5.3474567902625134</v>
      </c>
      <c r="D27">
        <f t="shared" si="161"/>
        <v>5.3474567902625134</v>
      </c>
      <c r="E27">
        <f t="shared" si="161"/>
        <v>5.3474567902625134</v>
      </c>
      <c r="F27">
        <f t="shared" si="161"/>
        <v>5.3474567902625134</v>
      </c>
      <c r="G27">
        <f t="shared" si="161"/>
        <v>5.3474567902625134</v>
      </c>
      <c r="H27">
        <f t="shared" si="161"/>
        <v>5.3474567902625134</v>
      </c>
      <c r="I27">
        <f t="shared" si="161"/>
        <v>5.3474567902625134</v>
      </c>
      <c r="J27">
        <f t="shared" si="161"/>
        <v>5.3474567902625134</v>
      </c>
      <c r="K27">
        <f t="shared" si="161"/>
        <v>5.3474567902625134</v>
      </c>
      <c r="L27">
        <f t="shared" si="161"/>
        <v>5.3474567902625134</v>
      </c>
      <c r="M27">
        <f t="shared" si="161"/>
        <v>5.3474567902625134</v>
      </c>
      <c r="O27">
        <f t="shared" ref="O27:BM27" si="162">($B8+$B9)*SIN(O14)-$F8*COS(O14)</f>
        <v>6.1608484371868446</v>
      </c>
      <c r="P27">
        <f t="shared" si="162"/>
        <v>6.1608484371868446</v>
      </c>
      <c r="Q27">
        <f t="shared" si="162"/>
        <v>6.1608484371868446</v>
      </c>
      <c r="R27">
        <f t="shared" si="162"/>
        <v>6.1608484371868446</v>
      </c>
      <c r="S27">
        <f t="shared" si="162"/>
        <v>6.1608484371868446</v>
      </c>
      <c r="T27">
        <f t="shared" si="162"/>
        <v>6.1608484371868446</v>
      </c>
      <c r="U27">
        <f t="shared" si="162"/>
        <v>6.1608484371868446</v>
      </c>
      <c r="V27">
        <f t="shared" si="162"/>
        <v>6.1608484371868446</v>
      </c>
      <c r="W27">
        <f t="shared" si="162"/>
        <v>6.1608484371868446</v>
      </c>
      <c r="X27">
        <f t="shared" si="162"/>
        <v>6.1608484371868446</v>
      </c>
      <c r="Y27">
        <f t="shared" si="162"/>
        <v>6.1608484371868446</v>
      </c>
      <c r="Z27">
        <f t="shared" si="162"/>
        <v>6.1608484371868446</v>
      </c>
      <c r="AB27">
        <f t="shared" si="162"/>
        <v>6.2915833866339295</v>
      </c>
      <c r="AC27">
        <f t="shared" si="162"/>
        <v>6.2915833866339295</v>
      </c>
      <c r="AD27">
        <f t="shared" si="162"/>
        <v>6.2915833866339295</v>
      </c>
      <c r="AE27">
        <f t="shared" si="162"/>
        <v>6.2915833866339295</v>
      </c>
      <c r="AF27">
        <f t="shared" si="162"/>
        <v>6.2915833866339295</v>
      </c>
      <c r="AG27">
        <f t="shared" si="162"/>
        <v>6.2915833866339295</v>
      </c>
      <c r="AH27">
        <f t="shared" si="162"/>
        <v>6.2915833866339295</v>
      </c>
      <c r="AI27">
        <f t="shared" si="162"/>
        <v>6.2915833866339295</v>
      </c>
      <c r="AJ27">
        <f t="shared" si="162"/>
        <v>6.2915833866339295</v>
      </c>
      <c r="AK27">
        <f t="shared" si="162"/>
        <v>6.2915833866339295</v>
      </c>
      <c r="AL27">
        <f t="shared" si="162"/>
        <v>6.2915833866339295</v>
      </c>
      <c r="AM27">
        <f t="shared" si="162"/>
        <v>6.2915833866339295</v>
      </c>
      <c r="AO27">
        <f t="shared" si="162"/>
        <v>6.2311520806956162</v>
      </c>
      <c r="AP27">
        <f t="shared" si="162"/>
        <v>6.2311520806956162</v>
      </c>
      <c r="AQ27">
        <f t="shared" si="162"/>
        <v>6.2311520806956162</v>
      </c>
      <c r="AR27">
        <f t="shared" si="162"/>
        <v>6.2311520806956162</v>
      </c>
      <c r="AS27">
        <f t="shared" si="162"/>
        <v>6.2311520806956162</v>
      </c>
      <c r="AT27">
        <f t="shared" si="162"/>
        <v>6.2311520806956162</v>
      </c>
      <c r="AU27">
        <f t="shared" si="162"/>
        <v>6.2311520806956162</v>
      </c>
      <c r="AV27">
        <f t="shared" si="162"/>
        <v>6.2311520806956162</v>
      </c>
      <c r="AW27">
        <f t="shared" si="162"/>
        <v>6.2311520806956162</v>
      </c>
      <c r="AX27">
        <f t="shared" si="162"/>
        <v>6.2311520806956162</v>
      </c>
      <c r="AY27">
        <f t="shared" si="162"/>
        <v>6.2311520806956162</v>
      </c>
      <c r="AZ27">
        <f t="shared" si="162"/>
        <v>6.2311520806956162</v>
      </c>
      <c r="BB27">
        <f t="shared" si="162"/>
        <v>5.9813906909291052</v>
      </c>
      <c r="BC27">
        <f t="shared" si="162"/>
        <v>5.9813906909291052</v>
      </c>
      <c r="BD27">
        <f t="shared" si="162"/>
        <v>5.9813906909291052</v>
      </c>
      <c r="BE27">
        <f t="shared" si="162"/>
        <v>5.9813906909291052</v>
      </c>
      <c r="BF27">
        <f t="shared" si="162"/>
        <v>5.9813906909291052</v>
      </c>
      <c r="BG27">
        <f t="shared" si="162"/>
        <v>5.9813906909291052</v>
      </c>
      <c r="BH27">
        <f t="shared" si="162"/>
        <v>5.9813906909291052</v>
      </c>
      <c r="BI27">
        <f t="shared" si="162"/>
        <v>5.9813906909291052</v>
      </c>
      <c r="BJ27">
        <f t="shared" si="162"/>
        <v>5.9813906909291052</v>
      </c>
      <c r="BK27">
        <f t="shared" si="162"/>
        <v>5.9813906909291052</v>
      </c>
      <c r="BL27">
        <f t="shared" si="162"/>
        <v>5.9813906909291052</v>
      </c>
      <c r="BM27">
        <f t="shared" si="162"/>
        <v>5.9813906909291052</v>
      </c>
    </row>
    <row r="28" spans="1:65" x14ac:dyDescent="0.25">
      <c r="A28" s="3" t="s">
        <v>43</v>
      </c>
      <c r="B28">
        <f>B24-($B8+$B9)*COS(B14)-$F8*SIN(B14)</f>
        <v>8.1788998996905633</v>
      </c>
      <c r="C28">
        <f t="shared" ref="C28:M28" si="163">C24-($B8+$B9)*COS(C14)-$F8*SIN(C14)</f>
        <v>8.1788998996905633</v>
      </c>
      <c r="D28">
        <f t="shared" si="163"/>
        <v>8.1788998996905633</v>
      </c>
      <c r="E28">
        <f t="shared" si="163"/>
        <v>8.1788998996905633</v>
      </c>
      <c r="F28">
        <f t="shared" si="163"/>
        <v>8.1788998996905633</v>
      </c>
      <c r="G28">
        <f t="shared" si="163"/>
        <v>8.1788998996905633</v>
      </c>
      <c r="H28">
        <f t="shared" si="163"/>
        <v>8.1788998996905633</v>
      </c>
      <c r="I28">
        <f t="shared" si="163"/>
        <v>8.1788998996905633</v>
      </c>
      <c r="J28">
        <f t="shared" si="163"/>
        <v>8.1788998996905633</v>
      </c>
      <c r="K28">
        <f t="shared" si="163"/>
        <v>8.1788998996905633</v>
      </c>
      <c r="L28">
        <f t="shared" si="163"/>
        <v>8.1788998996905633</v>
      </c>
      <c r="M28">
        <f t="shared" si="163"/>
        <v>8.1788998996905633</v>
      </c>
      <c r="O28">
        <f t="shared" ref="O28:BM28" si="164">O24-($B8+$B9)*COS(O14)-$F8*SIN(O14)</f>
        <v>10.208122864196284</v>
      </c>
      <c r="P28">
        <f t="shared" si="164"/>
        <v>10.208122864196284</v>
      </c>
      <c r="Q28">
        <f t="shared" si="164"/>
        <v>10.208122864196284</v>
      </c>
      <c r="R28">
        <f t="shared" si="164"/>
        <v>10.208122864196284</v>
      </c>
      <c r="S28">
        <f t="shared" si="164"/>
        <v>10.208122864196284</v>
      </c>
      <c r="T28">
        <f t="shared" si="164"/>
        <v>10.208122864196284</v>
      </c>
      <c r="U28">
        <f t="shared" si="164"/>
        <v>10.208122864196284</v>
      </c>
      <c r="V28">
        <f t="shared" si="164"/>
        <v>10.208122864196284</v>
      </c>
      <c r="W28">
        <f t="shared" si="164"/>
        <v>10.208122864196284</v>
      </c>
      <c r="X28">
        <f t="shared" si="164"/>
        <v>10.208122864196284</v>
      </c>
      <c r="Y28">
        <f t="shared" si="164"/>
        <v>10.208122864196284</v>
      </c>
      <c r="Z28">
        <f t="shared" si="164"/>
        <v>10.208122864196284</v>
      </c>
      <c r="AB28">
        <f t="shared" si="164"/>
        <v>11.29756855720531</v>
      </c>
      <c r="AC28">
        <f t="shared" si="164"/>
        <v>11.29756855720531</v>
      </c>
      <c r="AD28">
        <f t="shared" si="164"/>
        <v>11.29756855720531</v>
      </c>
      <c r="AE28">
        <f t="shared" si="164"/>
        <v>11.29756855720531</v>
      </c>
      <c r="AF28">
        <f t="shared" si="164"/>
        <v>11.29756855720531</v>
      </c>
      <c r="AG28">
        <f t="shared" si="164"/>
        <v>11.29756855720531</v>
      </c>
      <c r="AH28">
        <f t="shared" si="164"/>
        <v>11.29756855720531</v>
      </c>
      <c r="AI28">
        <f t="shared" si="164"/>
        <v>11.29756855720531</v>
      </c>
      <c r="AJ28">
        <f t="shared" si="164"/>
        <v>11.29756855720531</v>
      </c>
      <c r="AK28">
        <f t="shared" si="164"/>
        <v>11.29756855720531</v>
      </c>
      <c r="AL28">
        <f t="shared" si="164"/>
        <v>11.29756855720531</v>
      </c>
      <c r="AM28">
        <f t="shared" si="164"/>
        <v>11.29756855720531</v>
      </c>
      <c r="AO28">
        <f t="shared" si="164"/>
        <v>12.393165016804113</v>
      </c>
      <c r="AP28">
        <f t="shared" si="164"/>
        <v>12.393165016804113</v>
      </c>
      <c r="AQ28">
        <f t="shared" si="164"/>
        <v>12.393165016804113</v>
      </c>
      <c r="AR28">
        <f t="shared" si="164"/>
        <v>12.393165016804113</v>
      </c>
      <c r="AS28">
        <f t="shared" si="164"/>
        <v>12.393165016804113</v>
      </c>
      <c r="AT28">
        <f t="shared" si="164"/>
        <v>12.393165016804113</v>
      </c>
      <c r="AU28">
        <f t="shared" si="164"/>
        <v>12.393165016804113</v>
      </c>
      <c r="AV28">
        <f t="shared" si="164"/>
        <v>12.393165016804113</v>
      </c>
      <c r="AW28">
        <f t="shared" si="164"/>
        <v>12.393165016804113</v>
      </c>
      <c r="AX28">
        <f t="shared" si="164"/>
        <v>12.393165016804113</v>
      </c>
      <c r="AY28">
        <f t="shared" si="164"/>
        <v>12.393165016804113</v>
      </c>
      <c r="AZ28">
        <f t="shared" si="164"/>
        <v>12.393165016804113</v>
      </c>
      <c r="BB28">
        <f t="shared" si="164"/>
        <v>13.461623155059769</v>
      </c>
      <c r="BC28">
        <f t="shared" si="164"/>
        <v>13.461623155059769</v>
      </c>
      <c r="BD28">
        <f t="shared" si="164"/>
        <v>13.461623155059769</v>
      </c>
      <c r="BE28">
        <f t="shared" si="164"/>
        <v>13.461623155059769</v>
      </c>
      <c r="BF28">
        <f t="shared" si="164"/>
        <v>13.461623155059769</v>
      </c>
      <c r="BG28">
        <f t="shared" si="164"/>
        <v>13.461623155059769</v>
      </c>
      <c r="BH28">
        <f t="shared" si="164"/>
        <v>13.461623155059769</v>
      </c>
      <c r="BI28">
        <f t="shared" si="164"/>
        <v>13.461623155059769</v>
      </c>
      <c r="BJ28">
        <f t="shared" si="164"/>
        <v>13.461623155059769</v>
      </c>
      <c r="BK28">
        <f t="shared" si="164"/>
        <v>13.461623155059769</v>
      </c>
      <c r="BL28">
        <f t="shared" si="164"/>
        <v>13.461623155059769</v>
      </c>
      <c r="BM28">
        <f t="shared" si="164"/>
        <v>13.461623155059769</v>
      </c>
    </row>
    <row r="29" spans="1:65" x14ac:dyDescent="0.25">
      <c r="A29" s="3" t="s">
        <v>44</v>
      </c>
      <c r="B29">
        <f>($B8+$B9+$B10)*SIN(B14)</f>
        <v>11.781995966860471</v>
      </c>
      <c r="C29">
        <f t="shared" ref="C29:M29" si="165">($B8+$B9+$B10)*SIN(C14)</f>
        <v>11.781995966860471</v>
      </c>
      <c r="D29">
        <f t="shared" si="165"/>
        <v>11.781995966860471</v>
      </c>
      <c r="E29">
        <f t="shared" si="165"/>
        <v>11.781995966860471</v>
      </c>
      <c r="F29">
        <f t="shared" si="165"/>
        <v>11.781995966860471</v>
      </c>
      <c r="G29">
        <f t="shared" si="165"/>
        <v>11.781995966860471</v>
      </c>
      <c r="H29">
        <f t="shared" si="165"/>
        <v>11.781995966860471</v>
      </c>
      <c r="I29">
        <f t="shared" si="165"/>
        <v>11.781995966860471</v>
      </c>
      <c r="J29">
        <f t="shared" si="165"/>
        <v>11.781995966860471</v>
      </c>
      <c r="K29">
        <f t="shared" si="165"/>
        <v>11.781995966860471</v>
      </c>
      <c r="L29">
        <f t="shared" si="165"/>
        <v>11.781995966860471</v>
      </c>
      <c r="M29">
        <f t="shared" si="165"/>
        <v>11.781995966860471</v>
      </c>
      <c r="O29">
        <f t="shared" ref="O29:BM29" si="166">($B8+$B9+$B10)*SIN(O14)</f>
        <v>12.950529655407379</v>
      </c>
      <c r="P29">
        <f t="shared" si="166"/>
        <v>12.950529655407379</v>
      </c>
      <c r="Q29">
        <f t="shared" si="166"/>
        <v>12.950529655407379</v>
      </c>
      <c r="R29">
        <f t="shared" si="166"/>
        <v>12.950529655407379</v>
      </c>
      <c r="S29">
        <f t="shared" si="166"/>
        <v>12.950529655407379</v>
      </c>
      <c r="T29">
        <f t="shared" si="166"/>
        <v>12.950529655407379</v>
      </c>
      <c r="U29">
        <f t="shared" si="166"/>
        <v>12.950529655407379</v>
      </c>
      <c r="V29">
        <f t="shared" si="166"/>
        <v>12.950529655407379</v>
      </c>
      <c r="W29">
        <f t="shared" si="166"/>
        <v>12.950529655407379</v>
      </c>
      <c r="X29">
        <f t="shared" si="166"/>
        <v>12.950529655407379</v>
      </c>
      <c r="Y29">
        <f t="shared" si="166"/>
        <v>12.950529655407379</v>
      </c>
      <c r="Z29">
        <f t="shared" si="166"/>
        <v>12.950529655407379</v>
      </c>
      <c r="AB29">
        <f t="shared" si="166"/>
        <v>12.950532661987507</v>
      </c>
      <c r="AC29">
        <f t="shared" si="166"/>
        <v>12.950532661987507</v>
      </c>
      <c r="AD29">
        <f t="shared" si="166"/>
        <v>12.950532661987507</v>
      </c>
      <c r="AE29">
        <f t="shared" si="166"/>
        <v>12.950532661987507</v>
      </c>
      <c r="AF29">
        <f t="shared" si="166"/>
        <v>12.950532661987507</v>
      </c>
      <c r="AG29">
        <f t="shared" si="166"/>
        <v>12.950532661987507</v>
      </c>
      <c r="AH29">
        <f t="shared" si="166"/>
        <v>12.950532661987507</v>
      </c>
      <c r="AI29">
        <f t="shared" si="166"/>
        <v>12.950532661987507</v>
      </c>
      <c r="AJ29">
        <f t="shared" si="166"/>
        <v>12.950532661987507</v>
      </c>
      <c r="AK29">
        <f t="shared" si="166"/>
        <v>12.950532661987507</v>
      </c>
      <c r="AL29">
        <f t="shared" si="166"/>
        <v>12.950532661987507</v>
      </c>
      <c r="AM29">
        <f t="shared" si="166"/>
        <v>12.950532661987507</v>
      </c>
      <c r="AO29">
        <f t="shared" si="166"/>
        <v>12.557040949972965</v>
      </c>
      <c r="AP29">
        <f t="shared" si="166"/>
        <v>12.557040949972965</v>
      </c>
      <c r="AQ29">
        <f t="shared" si="166"/>
        <v>12.557040949972965</v>
      </c>
      <c r="AR29">
        <f t="shared" si="166"/>
        <v>12.557040949972965</v>
      </c>
      <c r="AS29">
        <f t="shared" si="166"/>
        <v>12.557040949972965</v>
      </c>
      <c r="AT29">
        <f t="shared" si="166"/>
        <v>12.557040949972965</v>
      </c>
      <c r="AU29">
        <f t="shared" si="166"/>
        <v>12.557040949972965</v>
      </c>
      <c r="AV29">
        <f t="shared" si="166"/>
        <v>12.557040949972965</v>
      </c>
      <c r="AW29">
        <f t="shared" si="166"/>
        <v>12.557040949972965</v>
      </c>
      <c r="AX29">
        <f t="shared" si="166"/>
        <v>12.557040949972965</v>
      </c>
      <c r="AY29">
        <f t="shared" si="166"/>
        <v>12.557040949972965</v>
      </c>
      <c r="AZ29">
        <f t="shared" si="166"/>
        <v>12.557040949972965</v>
      </c>
      <c r="BB29">
        <f t="shared" si="166"/>
        <v>11.782010545770525</v>
      </c>
      <c r="BC29">
        <f t="shared" si="166"/>
        <v>11.782010545770525</v>
      </c>
      <c r="BD29">
        <f t="shared" si="166"/>
        <v>11.782010545770525</v>
      </c>
      <c r="BE29">
        <f t="shared" si="166"/>
        <v>11.782010545770525</v>
      </c>
      <c r="BF29">
        <f t="shared" si="166"/>
        <v>11.782010545770525</v>
      </c>
      <c r="BG29">
        <f t="shared" si="166"/>
        <v>11.782010545770525</v>
      </c>
      <c r="BH29">
        <f t="shared" si="166"/>
        <v>11.782010545770525</v>
      </c>
      <c r="BI29">
        <f t="shared" si="166"/>
        <v>11.782010545770525</v>
      </c>
      <c r="BJ29">
        <f t="shared" si="166"/>
        <v>11.782010545770525</v>
      </c>
      <c r="BK29">
        <f t="shared" si="166"/>
        <v>11.782010545770525</v>
      </c>
      <c r="BL29">
        <f t="shared" si="166"/>
        <v>11.782010545770525</v>
      </c>
      <c r="BM29">
        <f t="shared" si="166"/>
        <v>11.782010545770525</v>
      </c>
    </row>
    <row r="30" spans="1:65" x14ac:dyDescent="0.25">
      <c r="A30" s="3" t="s">
        <v>45</v>
      </c>
      <c r="B30">
        <f>B24-($B8+$B9+$B10)*COS(B14)</f>
        <v>6.0059513073796307</v>
      </c>
      <c r="C30">
        <f t="shared" ref="C30:M30" si="167">C24-($B8+$B9+$B10)*COS(C14)</f>
        <v>6.0059513073796307</v>
      </c>
      <c r="D30">
        <f t="shared" si="167"/>
        <v>6.0059513073796307</v>
      </c>
      <c r="E30">
        <f t="shared" si="167"/>
        <v>6.0059513073796307</v>
      </c>
      <c r="F30">
        <f t="shared" si="167"/>
        <v>6.0059513073796307</v>
      </c>
      <c r="G30">
        <f t="shared" si="167"/>
        <v>6.0059513073796307</v>
      </c>
      <c r="H30">
        <f t="shared" si="167"/>
        <v>6.0059513073796307</v>
      </c>
      <c r="I30">
        <f t="shared" si="167"/>
        <v>6.0059513073796307</v>
      </c>
      <c r="J30">
        <f t="shared" si="167"/>
        <v>6.0059513073796307</v>
      </c>
      <c r="K30">
        <f t="shared" si="167"/>
        <v>6.0059513073796307</v>
      </c>
      <c r="L30">
        <f t="shared" si="167"/>
        <v>6.0059513073796307</v>
      </c>
      <c r="M30">
        <f t="shared" si="167"/>
        <v>6.0059513073796307</v>
      </c>
      <c r="O30">
        <f t="shared" ref="O30:BM30" si="168">O24-($B8+$B9+$B10)*COS(O14)</f>
        <v>10.366959116177156</v>
      </c>
      <c r="P30">
        <f t="shared" si="168"/>
        <v>10.366959116177156</v>
      </c>
      <c r="Q30">
        <f t="shared" si="168"/>
        <v>10.366959116177156</v>
      </c>
      <c r="R30">
        <f t="shared" si="168"/>
        <v>10.366959116177156</v>
      </c>
      <c r="S30">
        <f t="shared" si="168"/>
        <v>10.366959116177156</v>
      </c>
      <c r="T30">
        <f t="shared" si="168"/>
        <v>10.366959116177156</v>
      </c>
      <c r="U30">
        <f t="shared" si="168"/>
        <v>10.366959116177156</v>
      </c>
      <c r="V30">
        <f t="shared" si="168"/>
        <v>10.366959116177156</v>
      </c>
      <c r="W30">
        <f t="shared" si="168"/>
        <v>10.366959116177156</v>
      </c>
      <c r="X30">
        <f t="shared" si="168"/>
        <v>10.366959116177156</v>
      </c>
      <c r="Y30">
        <f t="shared" si="168"/>
        <v>10.366959116177156</v>
      </c>
      <c r="Z30">
        <f t="shared" si="168"/>
        <v>10.366959116177156</v>
      </c>
      <c r="AB30">
        <f t="shared" si="168"/>
        <v>12.633006518425542</v>
      </c>
      <c r="AC30">
        <f t="shared" si="168"/>
        <v>12.633006518425542</v>
      </c>
      <c r="AD30">
        <f t="shared" si="168"/>
        <v>12.633006518425542</v>
      </c>
      <c r="AE30">
        <f t="shared" si="168"/>
        <v>12.633006518425542</v>
      </c>
      <c r="AF30">
        <f t="shared" si="168"/>
        <v>12.633006518425542</v>
      </c>
      <c r="AG30">
        <f t="shared" si="168"/>
        <v>12.633006518425542</v>
      </c>
      <c r="AH30">
        <f t="shared" si="168"/>
        <v>12.633006518425542</v>
      </c>
      <c r="AI30">
        <f t="shared" si="168"/>
        <v>12.633006518425542</v>
      </c>
      <c r="AJ30">
        <f t="shared" si="168"/>
        <v>12.633006518425542</v>
      </c>
      <c r="AK30">
        <f t="shared" si="168"/>
        <v>12.633006518425542</v>
      </c>
      <c r="AL30">
        <f t="shared" si="168"/>
        <v>12.633006518425542</v>
      </c>
      <c r="AM30">
        <f t="shared" si="168"/>
        <v>12.633006518425542</v>
      </c>
      <c r="AO30">
        <f t="shared" si="168"/>
        <v>14.864628148949311</v>
      </c>
      <c r="AP30">
        <f t="shared" si="168"/>
        <v>14.864628148949311</v>
      </c>
      <c r="AQ30">
        <f t="shared" si="168"/>
        <v>14.864628148949311</v>
      </c>
      <c r="AR30">
        <f t="shared" si="168"/>
        <v>14.864628148949311</v>
      </c>
      <c r="AS30">
        <f t="shared" si="168"/>
        <v>14.864628148949311</v>
      </c>
      <c r="AT30">
        <f t="shared" si="168"/>
        <v>14.864628148949311</v>
      </c>
      <c r="AU30">
        <f t="shared" si="168"/>
        <v>14.864628148949311</v>
      </c>
      <c r="AV30">
        <f t="shared" si="168"/>
        <v>14.864628148949311</v>
      </c>
      <c r="AW30">
        <f t="shared" si="168"/>
        <v>14.864628148949311</v>
      </c>
      <c r="AX30">
        <f t="shared" si="168"/>
        <v>14.864628148949311</v>
      </c>
      <c r="AY30">
        <f t="shared" si="168"/>
        <v>14.864628148949311</v>
      </c>
      <c r="AZ30">
        <f t="shared" si="168"/>
        <v>14.864628148949311</v>
      </c>
      <c r="BB30">
        <f t="shared" si="168"/>
        <v>16.994017428016782</v>
      </c>
      <c r="BC30">
        <f t="shared" si="168"/>
        <v>16.994017428016782</v>
      </c>
      <c r="BD30">
        <f t="shared" si="168"/>
        <v>16.994017428016782</v>
      </c>
      <c r="BE30">
        <f t="shared" si="168"/>
        <v>16.994017428016782</v>
      </c>
      <c r="BF30">
        <f t="shared" si="168"/>
        <v>16.994017428016782</v>
      </c>
      <c r="BG30">
        <f t="shared" si="168"/>
        <v>16.994017428016782</v>
      </c>
      <c r="BH30">
        <f t="shared" si="168"/>
        <v>16.994017428016782</v>
      </c>
      <c r="BI30">
        <f t="shared" si="168"/>
        <v>16.994017428016782</v>
      </c>
      <c r="BJ30">
        <f t="shared" si="168"/>
        <v>16.994017428016782</v>
      </c>
      <c r="BK30">
        <f t="shared" si="168"/>
        <v>16.994017428016782</v>
      </c>
      <c r="BL30">
        <f t="shared" si="168"/>
        <v>16.994017428016782</v>
      </c>
      <c r="BM30">
        <f t="shared" si="168"/>
        <v>16.994017428016782</v>
      </c>
    </row>
    <row r="31" spans="1:65" x14ac:dyDescent="0.25">
      <c r="A31" s="3" t="s">
        <v>46</v>
      </c>
      <c r="B31">
        <f>B29+$B11*SIN(B17)-$F9*COS(B17)</f>
        <v>9.7580716376273067</v>
      </c>
      <c r="C31">
        <f t="shared" ref="C31:M31" si="169">C29+$B11*SIN(C17)-$F9*COS(C17)</f>
        <v>9.8569042581489974</v>
      </c>
      <c r="D31">
        <f t="shared" si="169"/>
        <v>10.014229717533743</v>
      </c>
      <c r="E31">
        <f t="shared" si="169"/>
        <v>10.225267769363564</v>
      </c>
      <c r="F31">
        <f t="shared" si="169"/>
        <v>10.483606140028952</v>
      </c>
      <c r="G31">
        <f t="shared" si="169"/>
        <v>10.781395362089423</v>
      </c>
      <c r="H31">
        <f t="shared" si="169"/>
        <v>11.109587275967794</v>
      </c>
      <c r="I31">
        <f t="shared" si="169"/>
        <v>11.458209953237084</v>
      </c>
      <c r="J31">
        <f t="shared" si="169"/>
        <v>11.816670688109177</v>
      </c>
      <c r="K31">
        <f t="shared" si="169"/>
        <v>12.174077850897694</v>
      </c>
      <c r="L31">
        <f t="shared" si="169"/>
        <v>12.519571824116939</v>
      </c>
      <c r="M31">
        <f t="shared" si="169"/>
        <v>12.684547871699959</v>
      </c>
      <c r="O31">
        <f t="shared" ref="O31:BM31" si="170">O29+$B11*SIN(O17)-$F9*COS(O17)</f>
        <v>11.182763406080651</v>
      </c>
      <c r="P31">
        <f t="shared" si="170"/>
        <v>11.393801457910472</v>
      </c>
      <c r="Q31">
        <f t="shared" si="170"/>
        <v>11.65213982857586</v>
      </c>
      <c r="R31">
        <f t="shared" si="170"/>
        <v>11.949929050636332</v>
      </c>
      <c r="S31">
        <f t="shared" si="170"/>
        <v>12.278120964514702</v>
      </c>
      <c r="T31">
        <f t="shared" si="170"/>
        <v>12.626743641783992</v>
      </c>
      <c r="U31">
        <f t="shared" si="170"/>
        <v>12.985204376656085</v>
      </c>
      <c r="V31">
        <f t="shared" si="170"/>
        <v>13.342611539444603</v>
      </c>
      <c r="W31">
        <f t="shared" si="170"/>
        <v>13.688105512663848</v>
      </c>
      <c r="X31">
        <f t="shared" si="170"/>
        <v>14.011188654454882</v>
      </c>
      <c r="Y31">
        <f t="shared" si="170"/>
        <v>14.30204426358387</v>
      </c>
      <c r="Z31">
        <f t="shared" si="170"/>
        <v>14.43257919543305</v>
      </c>
      <c r="AB31">
        <f t="shared" si="170"/>
        <v>11.3938044644906</v>
      </c>
      <c r="AC31">
        <f t="shared" si="170"/>
        <v>11.652142835155988</v>
      </c>
      <c r="AD31">
        <f t="shared" si="170"/>
        <v>11.94993205721646</v>
      </c>
      <c r="AE31">
        <f t="shared" si="170"/>
        <v>12.27812397109483</v>
      </c>
      <c r="AF31">
        <f t="shared" si="170"/>
        <v>12.62674664836412</v>
      </c>
      <c r="AG31">
        <f t="shared" si="170"/>
        <v>12.985207383236213</v>
      </c>
      <c r="AH31">
        <f t="shared" si="170"/>
        <v>13.342614546024731</v>
      </c>
      <c r="AI31">
        <f t="shared" si="170"/>
        <v>13.688108519243976</v>
      </c>
      <c r="AJ31">
        <f t="shared" si="170"/>
        <v>14.01119166103501</v>
      </c>
      <c r="AK31">
        <f t="shared" si="170"/>
        <v>14.302047270163998</v>
      </c>
      <c r="AL31">
        <f t="shared" si="170"/>
        <v>14.551837861019104</v>
      </c>
      <c r="AM31">
        <f t="shared" si="170"/>
        <v>14.658906641140476</v>
      </c>
      <c r="AO31">
        <f t="shared" si="170"/>
        <v>11.258651123141446</v>
      </c>
      <c r="AP31">
        <f t="shared" si="170"/>
        <v>11.556440345201917</v>
      </c>
      <c r="AQ31">
        <f t="shared" si="170"/>
        <v>11.884632259080288</v>
      </c>
      <c r="AR31">
        <f t="shared" si="170"/>
        <v>12.233254936349578</v>
      </c>
      <c r="AS31">
        <f t="shared" si="170"/>
        <v>12.591715671221671</v>
      </c>
      <c r="AT31">
        <f t="shared" si="170"/>
        <v>12.949122834010188</v>
      </c>
      <c r="AU31">
        <f t="shared" si="170"/>
        <v>13.294616807229433</v>
      </c>
      <c r="AV31">
        <f t="shared" si="170"/>
        <v>13.617699949020468</v>
      </c>
      <c r="AW31">
        <f t="shared" si="170"/>
        <v>13.908555558149455</v>
      </c>
      <c r="AX31">
        <f t="shared" si="170"/>
        <v>14.158346149004561</v>
      </c>
      <c r="AY31">
        <f t="shared" si="170"/>
        <v>14.359481973671818</v>
      </c>
      <c r="AZ31">
        <f t="shared" si="170"/>
        <v>14.439831376842621</v>
      </c>
      <c r="BB31">
        <f t="shared" si="170"/>
        <v>10.781409940999477</v>
      </c>
      <c r="BC31">
        <f t="shared" si="170"/>
        <v>11.109601854877848</v>
      </c>
      <c r="BD31">
        <f t="shared" si="170"/>
        <v>11.458224532147138</v>
      </c>
      <c r="BE31">
        <f t="shared" si="170"/>
        <v>11.816685267019231</v>
      </c>
      <c r="BF31">
        <f t="shared" si="170"/>
        <v>12.174092429807748</v>
      </c>
      <c r="BG31">
        <f t="shared" si="170"/>
        <v>12.519586403026993</v>
      </c>
      <c r="BH31">
        <f t="shared" si="170"/>
        <v>12.842669544818028</v>
      </c>
      <c r="BI31">
        <f t="shared" si="170"/>
        <v>13.133525153947016</v>
      </c>
      <c r="BJ31">
        <f t="shared" si="170"/>
        <v>13.383315744802122</v>
      </c>
      <c r="BK31">
        <f t="shared" si="170"/>
        <v>13.584451569469378</v>
      </c>
      <c r="BL31">
        <f t="shared" si="170"/>
        <v>13.730821227993859</v>
      </c>
      <c r="BM31">
        <f t="shared" si="170"/>
        <v>13.782009882371316</v>
      </c>
    </row>
    <row r="32" spans="1:65" x14ac:dyDescent="0.25">
      <c r="A32" s="3" t="s">
        <v>47</v>
      </c>
      <c r="B32">
        <f>B30-$B11*COS(B17)-$F9*SIN(B17)</f>
        <v>5.6138667380095919</v>
      </c>
      <c r="C32">
        <f t="shared" ref="C32:M32" si="171">C30-$B11*COS(C17)-$F9*SIN(C17)</f>
        <v>5.2683728959206588</v>
      </c>
      <c r="D32">
        <f t="shared" si="171"/>
        <v>4.9452899628679567</v>
      </c>
      <c r="E32">
        <f t="shared" si="171"/>
        <v>4.6544346337429241</v>
      </c>
      <c r="F32">
        <f t="shared" si="171"/>
        <v>4.404644385649628</v>
      </c>
      <c r="G32">
        <f t="shared" si="171"/>
        <v>4.2035089560874139</v>
      </c>
      <c r="H32">
        <f t="shared" si="171"/>
        <v>4.0571397330061627</v>
      </c>
      <c r="I32">
        <f t="shared" si="171"/>
        <v>3.9699840636888402</v>
      </c>
      <c r="J32">
        <f t="shared" si="171"/>
        <v>3.9446901245824759</v>
      </c>
      <c r="K32">
        <f t="shared" si="171"/>
        <v>3.9820264579324425</v>
      </c>
      <c r="L32">
        <f t="shared" si="171"/>
        <v>4.0808586200545802</v>
      </c>
      <c r="M32">
        <f t="shared" si="171"/>
        <v>4.1524680840752994</v>
      </c>
      <c r="O32">
        <f t="shared" ref="O32:BM32" si="172">O30-$B11*COS(O17)-$F9*SIN(O17)</f>
        <v>9.3062977716654824</v>
      </c>
      <c r="P32">
        <f t="shared" si="172"/>
        <v>9.0154424425404507</v>
      </c>
      <c r="Q32">
        <f t="shared" si="172"/>
        <v>8.7656521944471546</v>
      </c>
      <c r="R32">
        <f t="shared" si="172"/>
        <v>8.5645167648849405</v>
      </c>
      <c r="S32">
        <f t="shared" si="172"/>
        <v>8.4181475418036875</v>
      </c>
      <c r="T32">
        <f t="shared" si="172"/>
        <v>8.330991872486365</v>
      </c>
      <c r="U32">
        <f t="shared" si="172"/>
        <v>8.3056979333800012</v>
      </c>
      <c r="V32">
        <f t="shared" si="172"/>
        <v>8.3430342667299673</v>
      </c>
      <c r="W32">
        <f t="shared" si="172"/>
        <v>8.441866428852105</v>
      </c>
      <c r="X32">
        <f t="shared" si="172"/>
        <v>8.5991914595719248</v>
      </c>
      <c r="Y32">
        <f t="shared" si="172"/>
        <v>8.8102291254961944</v>
      </c>
      <c r="Z32">
        <f t="shared" si="172"/>
        <v>8.9339451033671988</v>
      </c>
      <c r="AB32">
        <f t="shared" si="172"/>
        <v>11.281489844788837</v>
      </c>
      <c r="AC32">
        <f t="shared" si="172"/>
        <v>11.031699596695541</v>
      </c>
      <c r="AD32">
        <f t="shared" si="172"/>
        <v>10.830564167133327</v>
      </c>
      <c r="AE32">
        <f t="shared" si="172"/>
        <v>10.684194944052074</v>
      </c>
      <c r="AF32">
        <f t="shared" si="172"/>
        <v>10.597039274734751</v>
      </c>
      <c r="AG32">
        <f t="shared" si="172"/>
        <v>10.571745335628387</v>
      </c>
      <c r="AH32">
        <f t="shared" si="172"/>
        <v>10.609081668978353</v>
      </c>
      <c r="AI32">
        <f t="shared" si="172"/>
        <v>10.707913831100491</v>
      </c>
      <c r="AJ32">
        <f t="shared" si="172"/>
        <v>10.865238861820311</v>
      </c>
      <c r="AK32">
        <f t="shared" si="172"/>
        <v>11.07627652774458</v>
      </c>
      <c r="AL32">
        <f t="shared" si="172"/>
        <v>11.334614566989314</v>
      </c>
      <c r="AM32">
        <f t="shared" si="172"/>
        <v>11.479118158421398</v>
      </c>
      <c r="AO32">
        <f t="shared" si="172"/>
        <v>13.26332122721931</v>
      </c>
      <c r="AP32">
        <f t="shared" si="172"/>
        <v>13.062185797657095</v>
      </c>
      <c r="AQ32">
        <f t="shared" si="172"/>
        <v>12.915816574575842</v>
      </c>
      <c r="AR32">
        <f t="shared" si="172"/>
        <v>12.82866090525852</v>
      </c>
      <c r="AS32">
        <f t="shared" si="172"/>
        <v>12.803366966152156</v>
      </c>
      <c r="AT32">
        <f t="shared" si="172"/>
        <v>12.840703299502122</v>
      </c>
      <c r="AU32">
        <f t="shared" si="172"/>
        <v>12.93953546162426</v>
      </c>
      <c r="AV32">
        <f t="shared" si="172"/>
        <v>13.09686049234408</v>
      </c>
      <c r="AW32">
        <f t="shared" si="172"/>
        <v>13.307898158268349</v>
      </c>
      <c r="AX32">
        <f t="shared" si="172"/>
        <v>13.566236197513083</v>
      </c>
      <c r="AY32">
        <f t="shared" si="172"/>
        <v>13.864025152707832</v>
      </c>
      <c r="AZ32">
        <f t="shared" si="172"/>
        <v>14.024925696596114</v>
      </c>
      <c r="BB32">
        <f t="shared" si="172"/>
        <v>15.191575076724567</v>
      </c>
      <c r="BC32">
        <f t="shared" si="172"/>
        <v>15.045205853643314</v>
      </c>
      <c r="BD32">
        <f t="shared" si="172"/>
        <v>14.958050184325991</v>
      </c>
      <c r="BE32">
        <f t="shared" si="172"/>
        <v>14.932756245219627</v>
      </c>
      <c r="BF32">
        <f t="shared" si="172"/>
        <v>14.970092578569593</v>
      </c>
      <c r="BG32">
        <f t="shared" si="172"/>
        <v>15.068924740691731</v>
      </c>
      <c r="BH32">
        <f t="shared" si="172"/>
        <v>15.226249771411551</v>
      </c>
      <c r="BI32">
        <f t="shared" si="172"/>
        <v>15.43728743733582</v>
      </c>
      <c r="BJ32">
        <f t="shared" si="172"/>
        <v>15.695625476580556</v>
      </c>
      <c r="BK32">
        <f t="shared" si="172"/>
        <v>15.993414431775303</v>
      </c>
      <c r="BL32">
        <f t="shared" si="172"/>
        <v>16.321606151451444</v>
      </c>
      <c r="BM32">
        <f t="shared" si="172"/>
        <v>16.494014774427431</v>
      </c>
    </row>
    <row r="33" spans="1:81" x14ac:dyDescent="0.25">
      <c r="A33" s="3" t="s">
        <v>48</v>
      </c>
      <c r="B33">
        <f>B29+($B11+$B12)*SIN(B17)</f>
        <v>1.3594610730992844</v>
      </c>
      <c r="C33">
        <f t="shared" ref="C33:M33" si="173">C29+($B11+$B12)*SIN(C17)</f>
        <v>2.3617528058075781</v>
      </c>
      <c r="D33">
        <f t="shared" si="173"/>
        <v>3.6502733777845595</v>
      </c>
      <c r="E33">
        <f t="shared" si="173"/>
        <v>5.1858718094445155</v>
      </c>
      <c r="F33">
        <f t="shared" si="173"/>
        <v>6.9218897981128364</v>
      </c>
      <c r="G33">
        <f t="shared" si="173"/>
        <v>8.805579404553681</v>
      </c>
      <c r="H33">
        <f t="shared" si="173"/>
        <v>10.779705769711265</v>
      </c>
      <c r="I33">
        <f t="shared" si="173"/>
        <v>12.784286164009677</v>
      </c>
      <c r="J33">
        <f t="shared" si="173"/>
        <v>14.758412529167261</v>
      </c>
      <c r="K33">
        <f t="shared" si="173"/>
        <v>16.642102135608106</v>
      </c>
      <c r="L33">
        <f t="shared" si="173"/>
        <v>18.378120124276428</v>
      </c>
      <c r="M33">
        <f t="shared" si="173"/>
        <v>19.174048283403557</v>
      </c>
      <c r="O33">
        <f t="shared" ref="O33:BM33" si="174">O29+($B11+$B12)*SIN(O17)</f>
        <v>4.8188070663314679</v>
      </c>
      <c r="P33">
        <f t="shared" si="174"/>
        <v>6.354405497991424</v>
      </c>
      <c r="Q33">
        <f t="shared" si="174"/>
        <v>8.0904234866597449</v>
      </c>
      <c r="R33">
        <f t="shared" si="174"/>
        <v>9.9741130931005895</v>
      </c>
      <c r="S33">
        <f t="shared" si="174"/>
        <v>11.948239458258174</v>
      </c>
      <c r="T33">
        <f t="shared" si="174"/>
        <v>13.952819852556585</v>
      </c>
      <c r="U33">
        <f t="shared" si="174"/>
        <v>15.926946217714169</v>
      </c>
      <c r="V33">
        <f t="shared" si="174"/>
        <v>17.810635824155014</v>
      </c>
      <c r="W33">
        <f t="shared" si="174"/>
        <v>19.546653812823337</v>
      </c>
      <c r="X33">
        <f t="shared" si="174"/>
        <v>21.082252244483293</v>
      </c>
      <c r="Y33">
        <f t="shared" si="174"/>
        <v>22.370772816460274</v>
      </c>
      <c r="Z33">
        <f t="shared" si="174"/>
        <v>22.909816712877422</v>
      </c>
      <c r="AB33">
        <f t="shared" si="174"/>
        <v>6.3544085045715519</v>
      </c>
      <c r="AC33">
        <f t="shared" si="174"/>
        <v>8.0904264932398728</v>
      </c>
      <c r="AD33">
        <f t="shared" si="174"/>
        <v>9.9741160996807174</v>
      </c>
      <c r="AE33">
        <f t="shared" si="174"/>
        <v>11.948242464838302</v>
      </c>
      <c r="AF33">
        <f t="shared" si="174"/>
        <v>13.952822859136713</v>
      </c>
      <c r="AG33">
        <f t="shared" si="174"/>
        <v>15.926949224294297</v>
      </c>
      <c r="AH33">
        <f t="shared" si="174"/>
        <v>17.810638830735144</v>
      </c>
      <c r="AI33">
        <f t="shared" si="174"/>
        <v>19.546656819403463</v>
      </c>
      <c r="AJ33">
        <f t="shared" si="174"/>
        <v>21.082255251063419</v>
      </c>
      <c r="AK33">
        <f t="shared" si="174"/>
        <v>22.3707758230404</v>
      </c>
      <c r="AL33">
        <f t="shared" si="174"/>
        <v>23.373067555748694</v>
      </c>
      <c r="AM33">
        <f t="shared" si="174"/>
        <v>23.756993742115064</v>
      </c>
      <c r="AO33">
        <f t="shared" si="174"/>
        <v>7.6969347812253304</v>
      </c>
      <c r="AP33">
        <f t="shared" si="174"/>
        <v>9.580624387666175</v>
      </c>
      <c r="AQ33">
        <f t="shared" si="174"/>
        <v>11.554750752823759</v>
      </c>
      <c r="AR33">
        <f t="shared" si="174"/>
        <v>13.559331147122171</v>
      </c>
      <c r="AS33">
        <f t="shared" si="174"/>
        <v>15.533457512279755</v>
      </c>
      <c r="AT33">
        <f t="shared" si="174"/>
        <v>17.4171471187206</v>
      </c>
      <c r="AU33">
        <f t="shared" si="174"/>
        <v>19.153165107388922</v>
      </c>
      <c r="AV33">
        <f t="shared" si="174"/>
        <v>20.688763539048878</v>
      </c>
      <c r="AW33">
        <f t="shared" si="174"/>
        <v>21.97728411102586</v>
      </c>
      <c r="AX33">
        <f t="shared" si="174"/>
        <v>22.979575843734153</v>
      </c>
      <c r="AY33">
        <f t="shared" si="174"/>
        <v>23.665184661375825</v>
      </c>
      <c r="AZ33">
        <f t="shared" si="174"/>
        <v>23.882327754451318</v>
      </c>
      <c r="BB33">
        <f t="shared" si="174"/>
        <v>8.8055939834637353</v>
      </c>
      <c r="BC33">
        <f t="shared" si="174"/>
        <v>10.77972034862132</v>
      </c>
      <c r="BD33">
        <f t="shared" si="174"/>
        <v>12.784300742919731</v>
      </c>
      <c r="BE33">
        <f t="shared" si="174"/>
        <v>14.758427108077315</v>
      </c>
      <c r="BF33">
        <f t="shared" si="174"/>
        <v>16.64211671451816</v>
      </c>
      <c r="BG33">
        <f t="shared" si="174"/>
        <v>18.378134703186483</v>
      </c>
      <c r="BH33">
        <f t="shared" si="174"/>
        <v>19.913733134846439</v>
      </c>
      <c r="BI33">
        <f t="shared" si="174"/>
        <v>21.20225370682342</v>
      </c>
      <c r="BJ33">
        <f t="shared" si="174"/>
        <v>22.204545439531714</v>
      </c>
      <c r="BK33">
        <f t="shared" si="174"/>
        <v>22.890154257173386</v>
      </c>
      <c r="BL33">
        <f t="shared" si="174"/>
        <v>23.238248317861668</v>
      </c>
      <c r="BM33">
        <f t="shared" si="174"/>
        <v>23.282010545760404</v>
      </c>
    </row>
    <row r="34" spans="1:81" ht="14.25" customHeight="1" x14ac:dyDescent="0.25">
      <c r="A34" s="3" t="s">
        <v>49</v>
      </c>
      <c r="B34">
        <f>B30-($B11+$B12)*COS(B17)</f>
        <v>1.1458313100616113</v>
      </c>
      <c r="C34">
        <f t="shared" ref="C34:M34" si="175">C30-($B11+$B12)*COS(C17)</f>
        <v>-0.59018534877268181</v>
      </c>
      <c r="D34">
        <f t="shared" si="175"/>
        <v>-2.1257820708314714</v>
      </c>
      <c r="E34">
        <f t="shared" si="175"/>
        <v>-3.4143006053854226</v>
      </c>
      <c r="F34">
        <f t="shared" si="175"/>
        <v>-4.4165900347547904</v>
      </c>
      <c r="G34">
        <f t="shared" si="175"/>
        <v>-5.1021963531273098</v>
      </c>
      <c r="H34">
        <f t="shared" si="175"/>
        <v>-5.4502877945551145</v>
      </c>
      <c r="I34">
        <f t="shared" si="175"/>
        <v>-5.4502877945551145</v>
      </c>
      <c r="J34">
        <f t="shared" si="175"/>
        <v>-5.1021963531273098</v>
      </c>
      <c r="K34">
        <f t="shared" si="175"/>
        <v>-4.4165900347547904</v>
      </c>
      <c r="L34">
        <f t="shared" si="175"/>
        <v>-3.4143006053854226</v>
      </c>
      <c r="M34">
        <f t="shared" si="175"/>
        <v>-2.803564147484499</v>
      </c>
      <c r="O34">
        <f t="shared" ref="O34:BM34" si="176">O30-($B11+$B12)*COS(O17)</f>
        <v>2.2352257379660543</v>
      </c>
      <c r="P34">
        <f t="shared" si="176"/>
        <v>0.94670720341210313</v>
      </c>
      <c r="Q34">
        <f t="shared" si="176"/>
        <v>-5.5582225957264697E-2</v>
      </c>
      <c r="R34">
        <f t="shared" si="176"/>
        <v>-0.74118854432978409</v>
      </c>
      <c r="S34">
        <f t="shared" si="176"/>
        <v>-1.0892799857575888</v>
      </c>
      <c r="T34">
        <f t="shared" si="176"/>
        <v>-1.0892799857575888</v>
      </c>
      <c r="U34">
        <f t="shared" si="176"/>
        <v>-0.74118854432978409</v>
      </c>
      <c r="V34">
        <f t="shared" si="176"/>
        <v>-5.5582225957264697E-2</v>
      </c>
      <c r="W34">
        <f t="shared" si="176"/>
        <v>0.94670720341210313</v>
      </c>
      <c r="X34">
        <f t="shared" si="176"/>
        <v>2.2352257379660543</v>
      </c>
      <c r="Y34">
        <f t="shared" si="176"/>
        <v>3.7708224600248439</v>
      </c>
      <c r="Z34">
        <f t="shared" si="176"/>
        <v>4.6169503068874107</v>
      </c>
      <c r="AB34">
        <f t="shared" si="176"/>
        <v>3.2127546056604892</v>
      </c>
      <c r="AC34">
        <f t="shared" si="176"/>
        <v>2.2104651762911214</v>
      </c>
      <c r="AD34">
        <f t="shared" si="176"/>
        <v>1.524858857918602</v>
      </c>
      <c r="AE34">
        <f t="shared" si="176"/>
        <v>1.1767674164907973</v>
      </c>
      <c r="AF34">
        <f t="shared" si="176"/>
        <v>1.1767674164907973</v>
      </c>
      <c r="AG34">
        <f t="shared" si="176"/>
        <v>1.524858857918602</v>
      </c>
      <c r="AH34">
        <f t="shared" si="176"/>
        <v>2.2104651762911214</v>
      </c>
      <c r="AI34">
        <f t="shared" si="176"/>
        <v>3.2127546056604892</v>
      </c>
      <c r="AJ34">
        <f t="shared" si="176"/>
        <v>4.5012731402144404</v>
      </c>
      <c r="AK34">
        <f t="shared" si="176"/>
        <v>6.03686986227323</v>
      </c>
      <c r="AL34">
        <f t="shared" si="176"/>
        <v>7.7728865211075231</v>
      </c>
      <c r="AM34">
        <f t="shared" si="176"/>
        <v>8.699763718433605</v>
      </c>
      <c r="AO34">
        <f t="shared" si="176"/>
        <v>4.4420868068148902</v>
      </c>
      <c r="AP34">
        <f t="shared" si="176"/>
        <v>3.7564804884423708</v>
      </c>
      <c r="AQ34">
        <f t="shared" si="176"/>
        <v>3.4083890470145661</v>
      </c>
      <c r="AR34">
        <f t="shared" si="176"/>
        <v>3.4083890470145661</v>
      </c>
      <c r="AS34">
        <f t="shared" si="176"/>
        <v>3.7564804884423708</v>
      </c>
      <c r="AT34">
        <f t="shared" si="176"/>
        <v>4.4420868068148902</v>
      </c>
      <c r="AU34">
        <f t="shared" si="176"/>
        <v>5.444376236184258</v>
      </c>
      <c r="AV34">
        <f t="shared" si="176"/>
        <v>6.7328947707382092</v>
      </c>
      <c r="AW34">
        <f t="shared" si="176"/>
        <v>8.2684914927969988</v>
      </c>
      <c r="AX34">
        <f t="shared" si="176"/>
        <v>10.004508151631292</v>
      </c>
      <c r="AY34">
        <f t="shared" si="176"/>
        <v>11.888196848411514</v>
      </c>
      <c r="AZ34">
        <f t="shared" si="176"/>
        <v>12.867660749038013</v>
      </c>
      <c r="BB34">
        <f t="shared" si="176"/>
        <v>5.8858697675098419</v>
      </c>
      <c r="BC34">
        <f t="shared" si="176"/>
        <v>5.5377783260820372</v>
      </c>
      <c r="BD34">
        <f t="shared" si="176"/>
        <v>5.5377783260820372</v>
      </c>
      <c r="BE34">
        <f t="shared" si="176"/>
        <v>5.8858697675098419</v>
      </c>
      <c r="BF34">
        <f t="shared" si="176"/>
        <v>6.5714760858823613</v>
      </c>
      <c r="BG34">
        <f t="shared" si="176"/>
        <v>7.5737655152517291</v>
      </c>
      <c r="BH34">
        <f t="shared" si="176"/>
        <v>8.8622840498056803</v>
      </c>
      <c r="BI34">
        <f t="shared" si="176"/>
        <v>10.39788077186447</v>
      </c>
      <c r="BJ34">
        <f t="shared" si="176"/>
        <v>12.133897430698763</v>
      </c>
      <c r="BK34">
        <f t="shared" si="176"/>
        <v>14.017586127478985</v>
      </c>
      <c r="BL34">
        <f t="shared" si="176"/>
        <v>15.991712030788882</v>
      </c>
      <c r="BM34">
        <f t="shared" si="176"/>
        <v>16.994002169875472</v>
      </c>
    </row>
    <row r="35" spans="1:81" x14ac:dyDescent="0.25">
      <c r="A35" s="3"/>
    </row>
    <row r="36" spans="1:81" x14ac:dyDescent="0.25">
      <c r="A36" s="3" t="s">
        <v>23</v>
      </c>
      <c r="B36" s="3">
        <f>SQRT((B25-B21)^2+(B26-B22)^2)</f>
        <v>5.442611506503833</v>
      </c>
      <c r="C36" s="3">
        <f t="shared" ref="C36:M36" si="177">SQRT((C25-C21)^2+(C26-C22)^2)</f>
        <v>5.442611506503833</v>
      </c>
      <c r="D36" s="3">
        <f t="shared" si="177"/>
        <v>5.442611506503833</v>
      </c>
      <c r="E36" s="3">
        <f t="shared" si="177"/>
        <v>5.442611506503833</v>
      </c>
      <c r="F36" s="3">
        <f t="shared" si="177"/>
        <v>5.442611506503833</v>
      </c>
      <c r="G36" s="3">
        <f t="shared" si="177"/>
        <v>5.442611506503833</v>
      </c>
      <c r="H36" s="3">
        <f t="shared" si="177"/>
        <v>5.442611506503833</v>
      </c>
      <c r="I36" s="3">
        <f t="shared" si="177"/>
        <v>5.442611506503833</v>
      </c>
      <c r="J36" s="3">
        <f t="shared" si="177"/>
        <v>5.442611506503833</v>
      </c>
      <c r="K36" s="3">
        <f t="shared" si="177"/>
        <v>5.442611506503833</v>
      </c>
      <c r="L36" s="3">
        <f t="shared" si="177"/>
        <v>5.442611506503833</v>
      </c>
      <c r="M36" s="3">
        <f t="shared" si="177"/>
        <v>5.442611506503833</v>
      </c>
      <c r="N36" s="3"/>
      <c r="O36" s="3">
        <f t="shared" ref="O36:BM36" si="178">SQRT((O25-O21)^2+(O26-O22)^2)</f>
        <v>6.7121738960703636</v>
      </c>
      <c r="P36" s="3">
        <f t="shared" si="178"/>
        <v>6.7121738960703636</v>
      </c>
      <c r="Q36" s="3">
        <f t="shared" si="178"/>
        <v>6.7121738960703636</v>
      </c>
      <c r="R36" s="3">
        <f t="shared" si="178"/>
        <v>6.7121738960703636</v>
      </c>
      <c r="S36" s="3">
        <f t="shared" si="178"/>
        <v>6.7121738960703636</v>
      </c>
      <c r="T36" s="3">
        <f t="shared" si="178"/>
        <v>6.7121738960703636</v>
      </c>
      <c r="U36" s="3">
        <f t="shared" si="178"/>
        <v>6.7121738960703636</v>
      </c>
      <c r="V36" s="3">
        <f t="shared" si="178"/>
        <v>6.7121738960703636</v>
      </c>
      <c r="W36" s="3">
        <f t="shared" si="178"/>
        <v>6.7121738960703636</v>
      </c>
      <c r="X36" s="3">
        <f t="shared" si="178"/>
        <v>6.7121738960703636</v>
      </c>
      <c r="Y36" s="3">
        <f t="shared" si="178"/>
        <v>6.7121738960703636</v>
      </c>
      <c r="Z36" s="3">
        <f t="shared" si="178"/>
        <v>6.7121738960703636</v>
      </c>
      <c r="AA36" s="3"/>
      <c r="AB36" s="3">
        <f t="shared" si="178"/>
        <v>7.2850257369672358</v>
      </c>
      <c r="AC36" s="3">
        <f t="shared" si="178"/>
        <v>7.2850257369672358</v>
      </c>
      <c r="AD36" s="3">
        <f t="shared" si="178"/>
        <v>7.2850257369672358</v>
      </c>
      <c r="AE36" s="3">
        <f t="shared" si="178"/>
        <v>7.2850257369672358</v>
      </c>
      <c r="AF36" s="3">
        <f t="shared" si="178"/>
        <v>7.2850257369672358</v>
      </c>
      <c r="AG36" s="3">
        <f t="shared" si="178"/>
        <v>7.2850257369672358</v>
      </c>
      <c r="AH36" s="3">
        <f t="shared" si="178"/>
        <v>7.2850257369672358</v>
      </c>
      <c r="AI36" s="3">
        <f t="shared" si="178"/>
        <v>7.2850257369672358</v>
      </c>
      <c r="AJ36" s="3">
        <f t="shared" si="178"/>
        <v>7.2850257369672358</v>
      </c>
      <c r="AK36" s="3">
        <f t="shared" si="178"/>
        <v>7.2850257369672358</v>
      </c>
      <c r="AL36" s="3">
        <f t="shared" si="178"/>
        <v>7.2850257369672358</v>
      </c>
      <c r="AM36" s="3">
        <f t="shared" si="178"/>
        <v>7.2850257369672358</v>
      </c>
      <c r="AN36" s="3"/>
      <c r="AO36" s="3">
        <f t="shared" si="178"/>
        <v>7.8082076878296585</v>
      </c>
      <c r="AP36" s="3">
        <f t="shared" si="178"/>
        <v>7.8082076878296585</v>
      </c>
      <c r="AQ36" s="3">
        <f t="shared" si="178"/>
        <v>7.8082076878296585</v>
      </c>
      <c r="AR36" s="3">
        <f t="shared" si="178"/>
        <v>7.8082076878296585</v>
      </c>
      <c r="AS36" s="3">
        <f t="shared" si="178"/>
        <v>7.8082076878296585</v>
      </c>
      <c r="AT36" s="3">
        <f t="shared" si="178"/>
        <v>7.8082076878296585</v>
      </c>
      <c r="AU36" s="3">
        <f t="shared" si="178"/>
        <v>7.8082076878296585</v>
      </c>
      <c r="AV36" s="3">
        <f t="shared" si="178"/>
        <v>7.8082076878296585</v>
      </c>
      <c r="AW36" s="3">
        <f t="shared" si="178"/>
        <v>7.8082076878296585</v>
      </c>
      <c r="AX36" s="3">
        <f t="shared" si="178"/>
        <v>7.8082076878296585</v>
      </c>
      <c r="AY36" s="3">
        <f t="shared" si="178"/>
        <v>7.8082076878296585</v>
      </c>
      <c r="AZ36" s="3">
        <f t="shared" si="178"/>
        <v>7.8082076878296585</v>
      </c>
      <c r="BA36" s="3"/>
      <c r="BB36" s="3">
        <f t="shared" si="178"/>
        <v>8.2766460212259148</v>
      </c>
      <c r="BC36" s="3">
        <f t="shared" si="178"/>
        <v>8.2766460212259148</v>
      </c>
      <c r="BD36" s="3">
        <f t="shared" si="178"/>
        <v>8.2766460212259148</v>
      </c>
      <c r="BE36" s="3">
        <f t="shared" si="178"/>
        <v>8.2766460212259148</v>
      </c>
      <c r="BF36" s="3">
        <f t="shared" si="178"/>
        <v>8.2766460212259148</v>
      </c>
      <c r="BG36" s="3">
        <f t="shared" si="178"/>
        <v>8.2766460212259148</v>
      </c>
      <c r="BH36" s="3">
        <f t="shared" si="178"/>
        <v>8.2766460212259148</v>
      </c>
      <c r="BI36" s="3">
        <f t="shared" si="178"/>
        <v>8.2766460212259148</v>
      </c>
      <c r="BJ36" s="3">
        <f t="shared" si="178"/>
        <v>8.2766460212259148</v>
      </c>
      <c r="BK36" s="3">
        <f t="shared" si="178"/>
        <v>8.2766460212259148</v>
      </c>
      <c r="BL36" s="3">
        <f t="shared" si="178"/>
        <v>8.2766460212259148</v>
      </c>
      <c r="BM36" s="3">
        <f t="shared" si="178"/>
        <v>8.2766460212259148</v>
      </c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  <row r="37" spans="1:81" x14ac:dyDescent="0.25">
      <c r="A37" s="3" t="s">
        <v>25</v>
      </c>
      <c r="B37">
        <f>ABS((B26-B22)*B23-(B25-B21)*B24+B25*B22-B26*B21)/B36</f>
        <v>3.8299756950524304</v>
      </c>
      <c r="C37">
        <f t="shared" ref="C37:M37" si="179">ABS((C26-C22)*C23-(C25-C21)*C24+C25*C22-C26*C21)/C36</f>
        <v>3.8299756950524304</v>
      </c>
      <c r="D37">
        <f t="shared" si="179"/>
        <v>3.8299756950524304</v>
      </c>
      <c r="E37">
        <f t="shared" si="179"/>
        <v>3.8299756950524304</v>
      </c>
      <c r="F37">
        <f t="shared" si="179"/>
        <v>3.8299756950524304</v>
      </c>
      <c r="G37">
        <f t="shared" si="179"/>
        <v>3.8299756950524304</v>
      </c>
      <c r="H37">
        <f t="shared" si="179"/>
        <v>3.8299756950524304</v>
      </c>
      <c r="I37">
        <f t="shared" si="179"/>
        <v>3.8299756950524304</v>
      </c>
      <c r="J37">
        <f t="shared" si="179"/>
        <v>3.8299756950524304</v>
      </c>
      <c r="K37">
        <f t="shared" si="179"/>
        <v>3.8299756950524304</v>
      </c>
      <c r="L37">
        <f t="shared" si="179"/>
        <v>3.8299756950524304</v>
      </c>
      <c r="M37">
        <f t="shared" si="179"/>
        <v>3.8299756950524304</v>
      </c>
      <c r="O37">
        <f t="shared" ref="O37" si="180">ABS((O26-O22)*O23-(O25-O21)*O24+O25*O22-O26*O21)/O36</f>
        <v>3.4135700145665737</v>
      </c>
      <c r="P37">
        <f t="shared" ref="P37" si="181">ABS((P26-P22)*P23-(P25-P21)*P24+P25*P22-P26*P21)/P36</f>
        <v>3.4135700145665737</v>
      </c>
      <c r="Q37">
        <f t="shared" ref="Q37" si="182">ABS((Q26-Q22)*Q23-(Q25-Q21)*Q24+Q25*Q22-Q26*Q21)/Q36</f>
        <v>3.4135700145665737</v>
      </c>
      <c r="R37">
        <f t="shared" ref="R37" si="183">ABS((R26-R22)*R23-(R25-R21)*R24+R25*R22-R26*R21)/R36</f>
        <v>3.4135700145665737</v>
      </c>
      <c r="S37">
        <f t="shared" ref="S37" si="184">ABS((S26-S22)*S23-(S25-S21)*S24+S25*S22-S26*S21)/S36</f>
        <v>3.4135700145665737</v>
      </c>
      <c r="T37">
        <f t="shared" ref="T37" si="185">ABS((T26-T22)*T23-(T25-T21)*T24+T25*T22-T26*T21)/T36</f>
        <v>3.4135700145665737</v>
      </c>
      <c r="U37">
        <f t="shared" ref="U37" si="186">ABS((U26-U22)*U23-(U25-U21)*U24+U25*U22-U26*U21)/U36</f>
        <v>3.4135700145665737</v>
      </c>
      <c r="V37">
        <f t="shared" ref="V37" si="187">ABS((V26-V22)*V23-(V25-V21)*V24+V25*V22-V26*V21)/V36</f>
        <v>3.4135700145665737</v>
      </c>
      <c r="W37">
        <f t="shared" ref="W37" si="188">ABS((W26-W22)*W23-(W25-W21)*W24+W25*W22-W26*W21)/W36</f>
        <v>3.4135700145665737</v>
      </c>
      <c r="X37">
        <f t="shared" ref="X37" si="189">ABS((X26-X22)*X23-(X25-X21)*X24+X25*X22-X26*X21)/X36</f>
        <v>3.4135700145665737</v>
      </c>
      <c r="Y37">
        <f t="shared" ref="Y37" si="190">ABS((Y26-Y22)*Y23-(Y25-Y21)*Y24+Y25*Y22-Y26*Y21)/Y36</f>
        <v>3.4135700145665737</v>
      </c>
      <c r="Z37">
        <f t="shared" ref="Z37" si="191">ABS((Z26-Z22)*Z23-(Z25-Z21)*Z24+Z25*Z22-Z26*Z21)/Z36</f>
        <v>3.4135700145665737</v>
      </c>
      <c r="AB37">
        <f t="shared" ref="AB37" si="192">ABS((AB26-AB22)*AB23-(AB25-AB21)*AB24+AB25*AB22-AB26*AB21)/AB36</f>
        <v>3.1451475520874204</v>
      </c>
      <c r="AC37">
        <f t="shared" ref="AC37" si="193">ABS((AC26-AC22)*AC23-(AC25-AC21)*AC24+AC25*AC22-AC26*AC21)/AC36</f>
        <v>3.1451475520874204</v>
      </c>
      <c r="AD37">
        <f t="shared" ref="AD37" si="194">ABS((AD26-AD22)*AD23-(AD25-AD21)*AD24+AD25*AD22-AD26*AD21)/AD36</f>
        <v>3.1451475520874204</v>
      </c>
      <c r="AE37">
        <f t="shared" ref="AE37" si="195">ABS((AE26-AE22)*AE23-(AE25-AE21)*AE24+AE25*AE22-AE26*AE21)/AE36</f>
        <v>3.1451475520874204</v>
      </c>
      <c r="AF37">
        <f t="shared" ref="AF37" si="196">ABS((AF26-AF22)*AF23-(AF25-AF21)*AF24+AF25*AF22-AF26*AF21)/AF36</f>
        <v>3.1451475520874204</v>
      </c>
      <c r="AG37">
        <f t="shared" ref="AG37" si="197">ABS((AG26-AG22)*AG23-(AG25-AG21)*AG24+AG25*AG22-AG26*AG21)/AG36</f>
        <v>3.1451475520874204</v>
      </c>
      <c r="AH37">
        <f t="shared" ref="AH37" si="198">ABS((AH26-AH22)*AH23-(AH25-AH21)*AH24+AH25*AH22-AH26*AH21)/AH36</f>
        <v>3.1451475520874204</v>
      </c>
      <c r="AI37">
        <f t="shared" ref="AI37" si="199">ABS((AI26-AI22)*AI23-(AI25-AI21)*AI24+AI25*AI22-AI26*AI21)/AI36</f>
        <v>3.1451475520874204</v>
      </c>
      <c r="AJ37">
        <f t="shared" ref="AJ37" si="200">ABS((AJ26-AJ22)*AJ23-(AJ25-AJ21)*AJ24+AJ25*AJ22-AJ26*AJ21)/AJ36</f>
        <v>3.1451475520874204</v>
      </c>
      <c r="AK37">
        <f t="shared" ref="AK37" si="201">ABS((AK26-AK22)*AK23-(AK25-AK21)*AK24+AK25*AK22-AK26*AK21)/AK36</f>
        <v>3.1451475520874204</v>
      </c>
      <c r="AL37">
        <f t="shared" ref="AL37" si="202">ABS((AL26-AL22)*AL23-(AL25-AL21)*AL24+AL25*AL22-AL26*AL21)/AL36</f>
        <v>3.1451475520874204</v>
      </c>
      <c r="AM37">
        <f t="shared" ref="AM37" si="203">ABS((AM26-AM22)*AM23-(AM25-AM21)*AM24+AM25*AM22-AM26*AM21)/AM36</f>
        <v>3.1451475520874204</v>
      </c>
      <c r="AO37">
        <f t="shared" ref="AO37" si="204">ABS((AO26-AO22)*AO23-(AO25-AO21)*AO24+AO25*AO22-AO26*AO21)/AO36</f>
        <v>2.8452500378301413</v>
      </c>
      <c r="AP37">
        <f t="shared" ref="AP37" si="205">ABS((AP26-AP22)*AP23-(AP25-AP21)*AP24+AP25*AP22-AP26*AP21)/AP36</f>
        <v>2.8452500378301413</v>
      </c>
      <c r="AQ37">
        <f t="shared" ref="AQ37" si="206">ABS((AQ26-AQ22)*AQ23-(AQ25-AQ21)*AQ24+AQ25*AQ22-AQ26*AQ21)/AQ36</f>
        <v>2.8452500378301413</v>
      </c>
      <c r="AR37">
        <f t="shared" ref="AR37" si="207">ABS((AR26-AR22)*AR23-(AR25-AR21)*AR24+AR25*AR22-AR26*AR21)/AR36</f>
        <v>2.8452500378301413</v>
      </c>
      <c r="AS37">
        <f t="shared" ref="AS37" si="208">ABS((AS26-AS22)*AS23-(AS25-AS21)*AS24+AS25*AS22-AS26*AS21)/AS36</f>
        <v>2.8452500378301413</v>
      </c>
      <c r="AT37">
        <f t="shared" ref="AT37" si="209">ABS((AT26-AT22)*AT23-(AT25-AT21)*AT24+AT25*AT22-AT26*AT21)/AT36</f>
        <v>2.8452500378301413</v>
      </c>
      <c r="AU37">
        <f t="shared" ref="AU37" si="210">ABS((AU26-AU22)*AU23-(AU25-AU21)*AU24+AU25*AU22-AU26*AU21)/AU36</f>
        <v>2.8452500378301413</v>
      </c>
      <c r="AV37">
        <f t="shared" ref="AV37" si="211">ABS((AV26-AV22)*AV23-(AV25-AV21)*AV24+AV25*AV22-AV26*AV21)/AV36</f>
        <v>2.8452500378301413</v>
      </c>
      <c r="AW37">
        <f t="shared" ref="AW37" si="212">ABS((AW26-AW22)*AW23-(AW25-AW21)*AW24+AW25*AW22-AW26*AW21)/AW36</f>
        <v>2.8452500378301413</v>
      </c>
      <c r="AX37">
        <f t="shared" ref="AX37" si="213">ABS((AX26-AX22)*AX23-(AX25-AX21)*AX24+AX25*AX22-AX26*AX21)/AX36</f>
        <v>2.8452500378301413</v>
      </c>
      <c r="AY37">
        <f t="shared" ref="AY37" si="214">ABS((AY26-AY22)*AY23-(AY25-AY21)*AY24+AY25*AY22-AY26*AY21)/AY36</f>
        <v>2.8452500378301413</v>
      </c>
      <c r="AZ37">
        <f t="shared" ref="AZ37" si="215">ABS((AZ26-AZ22)*AZ23-(AZ25-AZ21)*AZ24+AZ25*AZ22-AZ26*AZ21)/AZ36</f>
        <v>2.8452500378301413</v>
      </c>
      <c r="BB37">
        <f t="shared" ref="BB37" si="216">ABS((BB26-BB22)*BB23-(BB25-BB21)*BB24+BB25*BB22-BB26*BB21)/BB36</f>
        <v>2.518543807179892</v>
      </c>
      <c r="BC37">
        <f t="shared" ref="BC37" si="217">ABS((BC26-BC22)*BC23-(BC25-BC21)*BC24+BC25*BC22-BC26*BC21)/BC36</f>
        <v>2.518543807179892</v>
      </c>
      <c r="BD37">
        <f t="shared" ref="BD37" si="218">ABS((BD26-BD22)*BD23-(BD25-BD21)*BD24+BD25*BD22-BD26*BD21)/BD36</f>
        <v>2.518543807179892</v>
      </c>
      <c r="BE37">
        <f t="shared" ref="BE37" si="219">ABS((BE26-BE22)*BE23-(BE25-BE21)*BE24+BE25*BE22-BE26*BE21)/BE36</f>
        <v>2.518543807179892</v>
      </c>
      <c r="BF37">
        <f t="shared" ref="BF37" si="220">ABS((BF26-BF22)*BF23-(BF25-BF21)*BF24+BF25*BF22-BF26*BF21)/BF36</f>
        <v>2.518543807179892</v>
      </c>
      <c r="BG37">
        <f t="shared" ref="BG37" si="221">ABS((BG26-BG22)*BG23-(BG25-BG21)*BG24+BG25*BG22-BG26*BG21)/BG36</f>
        <v>2.518543807179892</v>
      </c>
      <c r="BH37">
        <f t="shared" ref="BH37" si="222">ABS((BH26-BH22)*BH23-(BH25-BH21)*BH24+BH25*BH22-BH26*BH21)/BH36</f>
        <v>2.518543807179892</v>
      </c>
      <c r="BI37">
        <f t="shared" ref="BI37" si="223">ABS((BI26-BI22)*BI23-(BI25-BI21)*BI24+BI25*BI22-BI26*BI21)/BI36</f>
        <v>2.518543807179892</v>
      </c>
      <c r="BJ37">
        <f t="shared" ref="BJ37" si="224">ABS((BJ26-BJ22)*BJ23-(BJ25-BJ21)*BJ24+BJ25*BJ22-BJ26*BJ21)/BJ36</f>
        <v>2.518543807179892</v>
      </c>
      <c r="BK37">
        <f t="shared" ref="BK37" si="225">ABS((BK26-BK22)*BK23-(BK25-BK21)*BK24+BK25*BK22-BK26*BK21)/BK36</f>
        <v>2.518543807179892</v>
      </c>
      <c r="BL37">
        <f t="shared" ref="BL37" si="226">ABS((BL26-BL22)*BL23-(BL25-BL21)*BL24+BL25*BL22-BL26*BL21)/BL36</f>
        <v>2.518543807179892</v>
      </c>
      <c r="BM37">
        <f t="shared" ref="BM37" si="227">ABS((BM26-BM22)*BM23-(BM25-BM21)*BM24+BM25*BM22-BM26*BM21)/BM36</f>
        <v>2.518543807179892</v>
      </c>
    </row>
    <row r="38" spans="1:81" x14ac:dyDescent="0.25">
      <c r="A38" s="3" t="s">
        <v>24</v>
      </c>
      <c r="B38" s="3">
        <f>SQRT((B31-B27)^2+(B32-B28)^2)</f>
        <v>5.1022464123479807</v>
      </c>
      <c r="C38" s="3">
        <f t="shared" ref="C38:M38" si="228">SQRT((C31-C27)^2+(C32-C28)^2)</f>
        <v>5.3671485823760872</v>
      </c>
      <c r="D38" s="3">
        <f t="shared" si="228"/>
        <v>5.6775877605044194</v>
      </c>
      <c r="E38" s="3">
        <f t="shared" si="228"/>
        <v>6.0178813014806227</v>
      </c>
      <c r="F38" s="3">
        <f t="shared" si="228"/>
        <v>6.3737771241528849</v>
      </c>
      <c r="G38" s="3">
        <f t="shared" si="228"/>
        <v>6.7328613201869985</v>
      </c>
      <c r="H38" s="3">
        <f t="shared" si="228"/>
        <v>7.084564531850944</v>
      </c>
      <c r="I38" s="3">
        <f t="shared" si="228"/>
        <v>7.4199916936173054</v>
      </c>
      <c r="J38" s="3">
        <f t="shared" si="228"/>
        <v>7.7317049139056842</v>
      </c>
      <c r="K38" s="3">
        <f t="shared" si="228"/>
        <v>8.01351993768297</v>
      </c>
      <c r="L38" s="3">
        <f t="shared" si="228"/>
        <v>8.2603375468827664</v>
      </c>
      <c r="M38" s="3">
        <f t="shared" si="228"/>
        <v>8.3692926047012914</v>
      </c>
      <c r="N38" s="3"/>
      <c r="O38" s="3">
        <f t="shared" ref="O38:BM38" si="229">SQRT((O31-O27)^2+(O32-O28)^2)</f>
        <v>5.1022464123479843</v>
      </c>
      <c r="P38" s="3">
        <f t="shared" si="229"/>
        <v>5.3671485823760898</v>
      </c>
      <c r="Q38" s="3">
        <f t="shared" si="229"/>
        <v>5.677587760504422</v>
      </c>
      <c r="R38" s="3">
        <f t="shared" si="229"/>
        <v>6.0178813014806245</v>
      </c>
      <c r="S38" s="3">
        <f t="shared" si="229"/>
        <v>6.3737771241528858</v>
      </c>
      <c r="T38" s="3">
        <f t="shared" si="229"/>
        <v>6.732861320187002</v>
      </c>
      <c r="U38" s="3">
        <f t="shared" si="229"/>
        <v>7.0845645318509476</v>
      </c>
      <c r="V38" s="3">
        <f t="shared" si="229"/>
        <v>7.419991693617308</v>
      </c>
      <c r="W38" s="3">
        <f t="shared" si="229"/>
        <v>7.7317049139056859</v>
      </c>
      <c r="X38" s="3">
        <f t="shared" si="229"/>
        <v>8.0135199376829718</v>
      </c>
      <c r="Y38" s="3">
        <f t="shared" si="229"/>
        <v>8.26033754688277</v>
      </c>
      <c r="Z38" s="3">
        <f t="shared" si="229"/>
        <v>8.3692926047012932</v>
      </c>
      <c r="AA38" s="3"/>
      <c r="AB38" s="3">
        <f t="shared" si="229"/>
        <v>5.1022464123479825</v>
      </c>
      <c r="AC38" s="3">
        <f t="shared" si="229"/>
        <v>5.3671485823760889</v>
      </c>
      <c r="AD38" s="3">
        <f t="shared" si="229"/>
        <v>5.6775877605044194</v>
      </c>
      <c r="AE38" s="3">
        <f t="shared" si="229"/>
        <v>6.0178813014806236</v>
      </c>
      <c r="AF38" s="3">
        <f t="shared" si="229"/>
        <v>6.3737771241528858</v>
      </c>
      <c r="AG38" s="3">
        <f t="shared" si="229"/>
        <v>6.7328613201870002</v>
      </c>
      <c r="AH38" s="3">
        <f t="shared" si="229"/>
        <v>7.0845645318509467</v>
      </c>
      <c r="AI38" s="3">
        <f t="shared" si="229"/>
        <v>7.4199916936173054</v>
      </c>
      <c r="AJ38" s="3">
        <f t="shared" si="229"/>
        <v>7.731704913905685</v>
      </c>
      <c r="AK38" s="3">
        <f t="shared" si="229"/>
        <v>8.01351993768297</v>
      </c>
      <c r="AL38" s="3">
        <f t="shared" si="229"/>
        <v>8.2603375468827664</v>
      </c>
      <c r="AM38" s="3">
        <f t="shared" si="229"/>
        <v>8.3692926047012914</v>
      </c>
      <c r="AN38" s="3"/>
      <c r="AO38" s="3">
        <f t="shared" si="229"/>
        <v>5.1022464123479834</v>
      </c>
      <c r="AP38" s="3">
        <f t="shared" si="229"/>
        <v>5.3671485823760889</v>
      </c>
      <c r="AQ38" s="3">
        <f t="shared" si="229"/>
        <v>5.6775877605044194</v>
      </c>
      <c r="AR38" s="3">
        <f t="shared" si="229"/>
        <v>6.0178813014806245</v>
      </c>
      <c r="AS38" s="3">
        <f t="shared" si="229"/>
        <v>6.3737771241528858</v>
      </c>
      <c r="AT38" s="3">
        <f t="shared" si="229"/>
        <v>6.7328613201870002</v>
      </c>
      <c r="AU38" s="3">
        <f t="shared" si="229"/>
        <v>7.0845645318509458</v>
      </c>
      <c r="AV38" s="3">
        <f t="shared" si="229"/>
        <v>7.4199916936173063</v>
      </c>
      <c r="AW38" s="3">
        <f t="shared" si="229"/>
        <v>7.7317049139056859</v>
      </c>
      <c r="AX38" s="3">
        <f t="shared" si="229"/>
        <v>8.01351993768297</v>
      </c>
      <c r="AY38" s="3">
        <f t="shared" si="229"/>
        <v>8.2603375468827664</v>
      </c>
      <c r="AZ38" s="3">
        <f t="shared" si="229"/>
        <v>8.3692926047012914</v>
      </c>
      <c r="BA38" s="3"/>
      <c r="BB38" s="3">
        <f t="shared" si="229"/>
        <v>5.1022464123479834</v>
      </c>
      <c r="BC38" s="3">
        <f t="shared" si="229"/>
        <v>5.3671485823760889</v>
      </c>
      <c r="BD38" s="3">
        <f t="shared" si="229"/>
        <v>5.6775877605044212</v>
      </c>
      <c r="BE38" s="3">
        <f t="shared" si="229"/>
        <v>6.0178813014806245</v>
      </c>
      <c r="BF38" s="3">
        <f t="shared" si="229"/>
        <v>6.3737771241528867</v>
      </c>
      <c r="BG38" s="3">
        <f t="shared" si="229"/>
        <v>6.7328613201870002</v>
      </c>
      <c r="BH38" s="3">
        <f t="shared" si="229"/>
        <v>7.0845645318509467</v>
      </c>
      <c r="BI38" s="3">
        <f t="shared" si="229"/>
        <v>7.4199916936173071</v>
      </c>
      <c r="BJ38" s="3">
        <f t="shared" si="229"/>
        <v>7.7317049139056859</v>
      </c>
      <c r="BK38" s="3">
        <f t="shared" si="229"/>
        <v>8.01351993768297</v>
      </c>
      <c r="BL38" s="3">
        <f t="shared" si="229"/>
        <v>8.2603375468827682</v>
      </c>
      <c r="BM38" s="3">
        <f t="shared" si="229"/>
        <v>8.3692926047012932</v>
      </c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</row>
    <row r="39" spans="1:81" x14ac:dyDescent="0.25">
      <c r="A39" s="3" t="s">
        <v>26</v>
      </c>
      <c r="B39">
        <f>ABS((B32-B28)*B29-(B31-B27)*B30+B31*B28-B32*B27)/B38</f>
        <v>1.3564156814443762</v>
      </c>
      <c r="C39">
        <f t="shared" ref="C39:M39" si="230">ABS((C32-C28)*C29-(C31-C27)*C30+C31*C28-C32*C27)/C38</f>
        <v>1.6636585266485568</v>
      </c>
      <c r="D39">
        <f t="shared" si="230"/>
        <v>1.8786380074246685</v>
      </c>
      <c r="E39">
        <f t="shared" si="230"/>
        <v>2.0071976705041501</v>
      </c>
      <c r="F39">
        <f t="shared" si="230"/>
        <v>2.0592195510535611</v>
      </c>
      <c r="G39">
        <f t="shared" si="230"/>
        <v>2.0455106593773311</v>
      </c>
      <c r="H39">
        <f t="shared" si="230"/>
        <v>1.9762419946210283</v>
      </c>
      <c r="I39">
        <f t="shared" si="230"/>
        <v>1.8603904053134934</v>
      </c>
      <c r="J39">
        <f t="shared" si="230"/>
        <v>1.7056935816916585</v>
      </c>
      <c r="K39">
        <f t="shared" si="230"/>
        <v>1.5188144599273163</v>
      </c>
      <c r="L39">
        <f t="shared" si="230"/>
        <v>1.3055604366309497</v>
      </c>
      <c r="M39">
        <f t="shared" si="230"/>
        <v>1.1906754839486138</v>
      </c>
      <c r="O39">
        <f t="shared" ref="O39" si="231">ABS((O32-O28)*O29-(O31-O27)*O30+O31*O28-O32*O27)/O38</f>
        <v>1.3564156814443766</v>
      </c>
      <c r="P39">
        <f t="shared" ref="P39" si="232">ABS((P32-P28)*P29-(P31-P27)*P30+P31*P28-P32*P27)/P38</f>
        <v>1.6636585266485573</v>
      </c>
      <c r="Q39">
        <f t="shared" ref="Q39" si="233">ABS((Q32-Q28)*Q29-(Q31-Q27)*Q30+Q31*Q28-Q32*Q27)/Q38</f>
        <v>1.8786380074246687</v>
      </c>
      <c r="R39">
        <f t="shared" ref="R39" si="234">ABS((R32-R28)*R29-(R31-R27)*R30+R31*R28-R32*R27)/R38</f>
        <v>2.0071976705041479</v>
      </c>
      <c r="S39">
        <f t="shared" ref="S39" si="235">ABS((S32-S28)*S29-(S31-S27)*S30+S31*S28-S32*S27)/S38</f>
        <v>2.0592195510535642</v>
      </c>
      <c r="T39">
        <f t="shared" ref="T39" si="236">ABS((T32-T28)*T29-(T31-T27)*T30+T31*T28-T32*T27)/T38</f>
        <v>2.0455106593773307</v>
      </c>
      <c r="U39">
        <f t="shared" ref="U39" si="237">ABS((U32-U28)*U29-(U31-U27)*U30+U31*U28-U32*U27)/U38</f>
        <v>1.9762419946210323</v>
      </c>
      <c r="V39">
        <f t="shared" ref="V39" si="238">ABS((V32-V28)*V29-(V31-V27)*V30+V31*V28-V32*V27)/V38</f>
        <v>1.860390405313497</v>
      </c>
      <c r="W39">
        <f t="shared" ref="W39" si="239">ABS((W32-W28)*W29-(W31-W27)*W30+W31*W28-W32*W27)/W38</f>
        <v>1.7056935816916594</v>
      </c>
      <c r="X39">
        <f t="shared" ref="X39" si="240">ABS((X32-X28)*X29-(X31-X27)*X30+X31*X28-X32*X27)/X38</f>
        <v>1.5188144599273183</v>
      </c>
      <c r="Y39">
        <f t="shared" ref="Y39" si="241">ABS((Y32-Y28)*Y29-(Y31-Y27)*Y30+Y31*Y28-Y32*Y27)/Y38</f>
        <v>1.3055604366309517</v>
      </c>
      <c r="Z39">
        <f t="shared" ref="Z39" si="242">ABS((Z32-Z28)*Z29-(Z31-Z27)*Z30+Z31*Z28-Z32*Z27)/Z38</f>
        <v>1.1906754839486131</v>
      </c>
      <c r="AB39">
        <f t="shared" ref="AB39" si="243">ABS((AB32-AB28)*AB29-(AB31-AB27)*AB30+AB31*AB28-AB32*AB27)/AB38</f>
        <v>1.3564156814443702</v>
      </c>
      <c r="AC39">
        <f t="shared" ref="AC39" si="244">ABS((AC32-AC28)*AC29-(AC31-AC27)*AC30+AC31*AC28-AC32*AC27)/AC38</f>
        <v>1.6636585266485537</v>
      </c>
      <c r="AD39">
        <f t="shared" ref="AD39" si="245">ABS((AD32-AD28)*AD29-(AD31-AD27)*AD30+AD31*AD28-AD32*AD27)/AD38</f>
        <v>1.8786380074246747</v>
      </c>
      <c r="AE39">
        <f t="shared" ref="AE39" si="246">ABS((AE32-AE28)*AE29-(AE31-AE27)*AE30+AE31*AE28-AE32*AE27)/AE38</f>
        <v>2.0071976705041492</v>
      </c>
      <c r="AF39">
        <f t="shared" ref="AF39" si="247">ABS((AF32-AF28)*AF29-(AF31-AF27)*AF30+AF31*AF28-AF32*AF27)/AF38</f>
        <v>2.0592195510535642</v>
      </c>
      <c r="AG39">
        <f t="shared" ref="AG39" si="248">ABS((AG32-AG28)*AG29-(AG31-AG27)*AG30+AG31*AG28-AG32*AG27)/AG38</f>
        <v>2.045510659377332</v>
      </c>
      <c r="AH39">
        <f t="shared" ref="AH39" si="249">ABS((AH32-AH28)*AH29-(AH31-AH27)*AH30+AH31*AH28-AH32*AH27)/AH38</f>
        <v>1.9762419946210288</v>
      </c>
      <c r="AI39">
        <f t="shared" ref="AI39" si="250">ABS((AI32-AI28)*AI29-(AI31-AI27)*AI30+AI31*AI28-AI32*AI27)/AI38</f>
        <v>1.8603904053134988</v>
      </c>
      <c r="AJ39">
        <f t="shared" ref="AJ39" si="251">ABS((AJ32-AJ28)*AJ29-(AJ31-AJ27)*AJ30+AJ31*AJ28-AJ32*AJ27)/AJ38</f>
        <v>1.7056935816916596</v>
      </c>
      <c r="AK39">
        <f t="shared" ref="AK39" si="252">ABS((AK32-AK28)*AK29-(AK31-AK27)*AK30+AK31*AK28-AK32*AK27)/AK38</f>
        <v>1.5188144599273186</v>
      </c>
      <c r="AL39">
        <f t="shared" ref="AL39" si="253">ABS((AL32-AL28)*AL29-(AL31-AL27)*AL30+AL31*AL28-AL32*AL27)/AL38</f>
        <v>1.3055604366309506</v>
      </c>
      <c r="AM39">
        <f t="shared" ref="AM39" si="254">ABS((AM32-AM28)*AM29-(AM31-AM27)*AM30+AM31*AM28-AM32*AM27)/AM38</f>
        <v>1.1906754839486124</v>
      </c>
      <c r="AO39">
        <f t="shared" ref="AO39" si="255">ABS((AO32-AO28)*AO29-(AO31-AO27)*AO30+AO31*AO28-AO32*AO27)/AO38</f>
        <v>1.3564156814443784</v>
      </c>
      <c r="AP39">
        <f t="shared" ref="AP39" si="256">ABS((AP32-AP28)*AP29-(AP31-AP27)*AP30+AP31*AP28-AP32*AP27)/AP38</f>
        <v>1.6636585266485511</v>
      </c>
      <c r="AQ39">
        <f t="shared" ref="AQ39" si="257">ABS((AQ32-AQ28)*AQ29-(AQ31-AQ27)*AQ30+AQ31*AQ28-AQ32*AQ27)/AQ38</f>
        <v>1.8786380074246696</v>
      </c>
      <c r="AR39">
        <f t="shared" ref="AR39" si="258">ABS((AR32-AR28)*AR29-(AR31-AR27)*AR30+AR31*AR28-AR32*AR27)/AR38</f>
        <v>2.0071976705041492</v>
      </c>
      <c r="AS39">
        <f t="shared" ref="AS39" si="259">ABS((AS32-AS28)*AS29-(AS31-AS27)*AS30+AS31*AS28-AS32*AS27)/AS38</f>
        <v>2.0592195510535642</v>
      </c>
      <c r="AT39">
        <f t="shared" ref="AT39" si="260">ABS((AT32-AT28)*AT29-(AT31-AT27)*AT30+AT31*AT28-AT32*AT27)/AT38</f>
        <v>2.045510659377332</v>
      </c>
      <c r="AU39">
        <f t="shared" ref="AU39" si="261">ABS((AU32-AU28)*AU29-(AU31-AU27)*AU30+AU31*AU28-AU32*AU27)/AU38</f>
        <v>1.976241994621029</v>
      </c>
      <c r="AV39">
        <f t="shared" ref="AV39" si="262">ABS((AV32-AV28)*AV29-(AV31-AV27)*AV30+AV31*AV28-AV32*AV27)/AV38</f>
        <v>1.8603904053134945</v>
      </c>
      <c r="AW39">
        <f t="shared" ref="AW39" si="263">ABS((AW32-AW28)*AW29-(AW31-AW27)*AW30+AW31*AW28-AW32*AW27)/AW38</f>
        <v>1.7056935816916559</v>
      </c>
      <c r="AX39">
        <f t="shared" ref="AX39" si="264">ABS((AX32-AX28)*AX29-(AX31-AX27)*AX30+AX31*AX28-AX32*AX27)/AX38</f>
        <v>1.5188144599273168</v>
      </c>
      <c r="AY39">
        <f t="shared" ref="AY39" si="265">ABS((AY32-AY28)*AY29-(AY31-AY27)*AY30+AY31*AY28-AY32*AY27)/AY38</f>
        <v>1.305560436630949</v>
      </c>
      <c r="AZ39">
        <f t="shared" ref="AZ39" si="266">ABS((AZ32-AZ28)*AZ29-(AZ31-AZ27)*AZ30+AZ31*AZ28-AZ32*AZ27)/AZ38</f>
        <v>1.1906754839486091</v>
      </c>
      <c r="BB39">
        <f t="shared" ref="BB39" si="267">ABS((BB32-BB28)*BB29-(BB31-BB27)*BB30+BB31*BB28-BB32*BB27)/BB38</f>
        <v>1.3564156814443784</v>
      </c>
      <c r="BC39">
        <f t="shared" ref="BC39" si="268">ABS((BC32-BC28)*BC29-(BC31-BC27)*BC30+BC31*BC28-BC32*BC27)/BC38</f>
        <v>1.6636585266485591</v>
      </c>
      <c r="BD39">
        <f t="shared" ref="BD39" si="269">ABS((BD32-BD28)*BD29-(BD31-BD27)*BD30+BD31*BD28-BD32*BD27)/BD38</f>
        <v>1.8786380074246716</v>
      </c>
      <c r="BE39">
        <f t="shared" ref="BE39" si="270">ABS((BE32-BE28)*BE29-(BE31-BE27)*BE30+BE31*BE28-BE32*BE27)/BE38</f>
        <v>2.0071976705041537</v>
      </c>
      <c r="BF39">
        <f t="shared" ref="BF39" si="271">ABS((BF32-BF28)*BF29-(BF31-BF27)*BF30+BF31*BF28-BF32*BF27)/BF38</f>
        <v>2.0592195510535638</v>
      </c>
      <c r="BG39">
        <f t="shared" ref="BG39" si="272">ABS((BG32-BG28)*BG29-(BG31-BG27)*BG30+BG31*BG28-BG32*BG27)/BG38</f>
        <v>2.0455106593773258</v>
      </c>
      <c r="BH39">
        <f t="shared" ref="BH39" si="273">ABS((BH32-BH28)*BH29-(BH31-BH27)*BH30+BH31*BH28-BH32*BH27)/BH38</f>
        <v>1.9762419946210308</v>
      </c>
      <c r="BI39">
        <f t="shared" ref="BI39" si="274">ABS((BI32-BI28)*BI29-(BI31-BI27)*BI30+BI31*BI28-BI32*BI27)/BI38</f>
        <v>1.8603904053134943</v>
      </c>
      <c r="BJ39">
        <f t="shared" ref="BJ39" si="275">ABS((BJ32-BJ28)*BJ29-(BJ31-BJ27)*BJ30+BJ31*BJ28-BJ32*BJ27)/BJ38</f>
        <v>1.7056935816916576</v>
      </c>
      <c r="BK39">
        <f t="shared" ref="BK39" si="276">ABS((BK32-BK28)*BK29-(BK31-BK27)*BK30+BK31*BK28-BK32*BK27)/BK38</f>
        <v>1.5188144599273168</v>
      </c>
      <c r="BL39">
        <f t="shared" ref="BL39" si="277">ABS((BL32-BL28)*BL29-(BL31-BL27)*BL30+BL31*BL28-BL32*BL27)/BL38</f>
        <v>1.3055604366309554</v>
      </c>
      <c r="BM39">
        <f t="shared" ref="BM39" si="278">ABS((BM32-BM28)*BM29-(BM31-BM27)*BM30+BM31*BM28-BM32*BM27)/BM38</f>
        <v>1.190675483948614</v>
      </c>
    </row>
    <row r="40" spans="1:81" x14ac:dyDescent="0.25">
      <c r="A40" s="3" t="s">
        <v>27</v>
      </c>
      <c r="B40">
        <f>B33*$B5</f>
        <v>0.67973053654964222</v>
      </c>
      <c r="C40">
        <f t="shared" ref="C40:M40" si="279">C33*$B5</f>
        <v>1.180876402903789</v>
      </c>
      <c r="D40">
        <f t="shared" si="279"/>
        <v>1.8251366888922798</v>
      </c>
      <c r="E40">
        <f t="shared" si="279"/>
        <v>2.5929359047222578</v>
      </c>
      <c r="F40">
        <f t="shared" si="279"/>
        <v>3.4609448990564182</v>
      </c>
      <c r="G40">
        <f t="shared" si="279"/>
        <v>4.4027897022768405</v>
      </c>
      <c r="H40">
        <f t="shared" si="279"/>
        <v>5.3898528848556326</v>
      </c>
      <c r="I40">
        <f t="shared" si="279"/>
        <v>6.3921430820048384</v>
      </c>
      <c r="J40">
        <f t="shared" si="279"/>
        <v>7.3792062645836305</v>
      </c>
      <c r="K40">
        <f t="shared" si="279"/>
        <v>8.3210510678040528</v>
      </c>
      <c r="L40">
        <f t="shared" si="279"/>
        <v>9.1890600621382141</v>
      </c>
      <c r="M40">
        <f t="shared" si="279"/>
        <v>9.5870241417017787</v>
      </c>
      <c r="O40">
        <f t="shared" ref="O40:BM40" si="280">O33*$B5</f>
        <v>2.409403533165734</v>
      </c>
      <c r="P40">
        <f t="shared" si="280"/>
        <v>3.177202748995712</v>
      </c>
      <c r="Q40">
        <f t="shared" si="280"/>
        <v>4.0452117433298724</v>
      </c>
      <c r="R40">
        <f t="shared" si="280"/>
        <v>4.9870565465502947</v>
      </c>
      <c r="S40">
        <f t="shared" si="280"/>
        <v>5.9741197291290868</v>
      </c>
      <c r="T40">
        <f t="shared" si="280"/>
        <v>6.9764099262782926</v>
      </c>
      <c r="U40">
        <f t="shared" si="280"/>
        <v>7.9634731088570847</v>
      </c>
      <c r="V40">
        <f t="shared" si="280"/>
        <v>8.905317912077507</v>
      </c>
      <c r="W40">
        <f t="shared" si="280"/>
        <v>9.7733269064116683</v>
      </c>
      <c r="X40">
        <f t="shared" si="280"/>
        <v>10.541126122241646</v>
      </c>
      <c r="Y40">
        <f t="shared" si="280"/>
        <v>11.185386408230137</v>
      </c>
      <c r="Z40">
        <f t="shared" si="280"/>
        <v>11.454908356438711</v>
      </c>
      <c r="AB40">
        <f t="shared" si="280"/>
        <v>3.177204252285776</v>
      </c>
      <c r="AC40">
        <f t="shared" si="280"/>
        <v>4.0452132466199364</v>
      </c>
      <c r="AD40">
        <f t="shared" si="280"/>
        <v>4.9870580498403587</v>
      </c>
      <c r="AE40">
        <f t="shared" si="280"/>
        <v>5.9741212324191508</v>
      </c>
      <c r="AF40">
        <f t="shared" si="280"/>
        <v>6.9764114295683566</v>
      </c>
      <c r="AG40">
        <f t="shared" si="280"/>
        <v>7.9634746121471487</v>
      </c>
      <c r="AH40">
        <f t="shared" si="280"/>
        <v>8.9053194153675719</v>
      </c>
      <c r="AI40">
        <f t="shared" si="280"/>
        <v>9.7733284097017314</v>
      </c>
      <c r="AJ40">
        <f t="shared" si="280"/>
        <v>10.541127625531709</v>
      </c>
      <c r="AK40">
        <f t="shared" si="280"/>
        <v>11.1853879115202</v>
      </c>
      <c r="AL40">
        <f t="shared" si="280"/>
        <v>11.686533777874347</v>
      </c>
      <c r="AM40">
        <f t="shared" si="280"/>
        <v>11.878496871057532</v>
      </c>
      <c r="AO40">
        <f t="shared" si="280"/>
        <v>3.8484673906126652</v>
      </c>
      <c r="AP40">
        <f t="shared" si="280"/>
        <v>4.7903121938330875</v>
      </c>
      <c r="AQ40">
        <f t="shared" si="280"/>
        <v>5.7773753764118796</v>
      </c>
      <c r="AR40">
        <f t="shared" si="280"/>
        <v>6.7796655735610853</v>
      </c>
      <c r="AS40">
        <f t="shared" si="280"/>
        <v>7.7667287561398775</v>
      </c>
      <c r="AT40">
        <f t="shared" si="280"/>
        <v>8.7085735593602998</v>
      </c>
      <c r="AU40">
        <f t="shared" si="280"/>
        <v>9.5765825536944611</v>
      </c>
      <c r="AV40">
        <f t="shared" si="280"/>
        <v>10.344381769524439</v>
      </c>
      <c r="AW40">
        <f t="shared" si="280"/>
        <v>10.98864205551293</v>
      </c>
      <c r="AX40">
        <f t="shared" si="280"/>
        <v>11.489787921867077</v>
      </c>
      <c r="AY40">
        <f t="shared" si="280"/>
        <v>11.832592330687913</v>
      </c>
      <c r="AZ40">
        <f t="shared" si="280"/>
        <v>11.941163877225659</v>
      </c>
      <c r="BB40">
        <f t="shared" si="280"/>
        <v>4.4027969917318677</v>
      </c>
      <c r="BC40">
        <f t="shared" si="280"/>
        <v>5.3898601743106598</v>
      </c>
      <c r="BD40">
        <f t="shared" si="280"/>
        <v>6.3921503714598655</v>
      </c>
      <c r="BE40">
        <f t="shared" si="280"/>
        <v>7.3792135540386576</v>
      </c>
      <c r="BF40">
        <f t="shared" si="280"/>
        <v>8.3210583572590799</v>
      </c>
      <c r="BG40">
        <f t="shared" si="280"/>
        <v>9.1890673515932413</v>
      </c>
      <c r="BH40">
        <f t="shared" si="280"/>
        <v>9.9568665674232193</v>
      </c>
      <c r="BI40">
        <f t="shared" si="280"/>
        <v>10.60112685341171</v>
      </c>
      <c r="BJ40">
        <f t="shared" si="280"/>
        <v>11.102272719765857</v>
      </c>
      <c r="BK40">
        <f t="shared" si="280"/>
        <v>11.445077128586693</v>
      </c>
      <c r="BL40">
        <f t="shared" si="280"/>
        <v>11.619124158930834</v>
      </c>
      <c r="BM40">
        <f t="shared" si="280"/>
        <v>11.641005272880202</v>
      </c>
    </row>
    <row r="41" spans="1:81" x14ac:dyDescent="0.25">
      <c r="A41" s="3" t="s">
        <v>31</v>
      </c>
      <c r="B41">
        <f>$B5*(B33-B29)</f>
        <v>-5.2112674468805933</v>
      </c>
      <c r="C41">
        <f t="shared" ref="C41:M41" si="281">$B5*(C33-C29)</f>
        <v>-4.7101215805264465</v>
      </c>
      <c r="D41">
        <f t="shared" si="281"/>
        <v>-4.0658612945379558</v>
      </c>
      <c r="E41">
        <f t="shared" si="281"/>
        <v>-3.2980620787079777</v>
      </c>
      <c r="F41">
        <f t="shared" si="281"/>
        <v>-2.4300530843738173</v>
      </c>
      <c r="G41">
        <f t="shared" si="281"/>
        <v>-1.488208281153395</v>
      </c>
      <c r="H41">
        <f t="shared" si="281"/>
        <v>-0.50114509857460288</v>
      </c>
      <c r="I41">
        <f t="shared" si="281"/>
        <v>0.50114509857460288</v>
      </c>
      <c r="J41">
        <f t="shared" si="281"/>
        <v>1.488208281153395</v>
      </c>
      <c r="K41">
        <f t="shared" si="281"/>
        <v>2.4300530843738173</v>
      </c>
      <c r="L41">
        <f t="shared" si="281"/>
        <v>3.2980620787079786</v>
      </c>
      <c r="M41">
        <f t="shared" si="281"/>
        <v>3.6960261582715432</v>
      </c>
      <c r="O41">
        <f t="shared" ref="O41:BM41" si="282">$B5*(O33-O29)</f>
        <v>-4.0658612945379558</v>
      </c>
      <c r="P41">
        <f t="shared" si="282"/>
        <v>-3.2980620787079777</v>
      </c>
      <c r="Q41">
        <f t="shared" si="282"/>
        <v>-2.4300530843738173</v>
      </c>
      <c r="R41">
        <f t="shared" si="282"/>
        <v>-1.488208281153395</v>
      </c>
      <c r="S41">
        <f t="shared" si="282"/>
        <v>-0.50114509857460288</v>
      </c>
      <c r="T41">
        <f t="shared" si="282"/>
        <v>0.50114509857460288</v>
      </c>
      <c r="U41">
        <f t="shared" si="282"/>
        <v>1.488208281153395</v>
      </c>
      <c r="V41">
        <f t="shared" si="282"/>
        <v>2.4300530843738173</v>
      </c>
      <c r="W41">
        <f t="shared" si="282"/>
        <v>3.2980620787079786</v>
      </c>
      <c r="X41">
        <f t="shared" si="282"/>
        <v>4.0658612945379566</v>
      </c>
      <c r="Y41">
        <f t="shared" si="282"/>
        <v>4.7101215805264474</v>
      </c>
      <c r="Z41">
        <f t="shared" si="282"/>
        <v>4.9796435287350214</v>
      </c>
      <c r="AB41">
        <f t="shared" si="282"/>
        <v>-3.2980620787079777</v>
      </c>
      <c r="AC41">
        <f t="shared" si="282"/>
        <v>-2.4300530843738173</v>
      </c>
      <c r="AD41">
        <f t="shared" si="282"/>
        <v>-1.488208281153395</v>
      </c>
      <c r="AE41">
        <f t="shared" si="282"/>
        <v>-0.50114509857460288</v>
      </c>
      <c r="AF41">
        <f t="shared" si="282"/>
        <v>0.50114509857460288</v>
      </c>
      <c r="AG41">
        <f t="shared" si="282"/>
        <v>1.488208281153395</v>
      </c>
      <c r="AH41">
        <f t="shared" si="282"/>
        <v>2.4300530843738182</v>
      </c>
      <c r="AI41">
        <f t="shared" si="282"/>
        <v>3.2980620787079777</v>
      </c>
      <c r="AJ41">
        <f t="shared" si="282"/>
        <v>4.0658612945379558</v>
      </c>
      <c r="AK41">
        <f t="shared" si="282"/>
        <v>4.7101215805264465</v>
      </c>
      <c r="AL41">
        <f t="shared" si="282"/>
        <v>5.2112674468805933</v>
      </c>
      <c r="AM41">
        <f t="shared" si="282"/>
        <v>5.4032305400637783</v>
      </c>
      <c r="AO41">
        <f t="shared" si="282"/>
        <v>-2.4300530843738173</v>
      </c>
      <c r="AP41">
        <f t="shared" si="282"/>
        <v>-1.488208281153395</v>
      </c>
      <c r="AQ41">
        <f t="shared" si="282"/>
        <v>-0.50114509857460288</v>
      </c>
      <c r="AR41">
        <f t="shared" si="282"/>
        <v>0.50114509857460288</v>
      </c>
      <c r="AS41">
        <f t="shared" si="282"/>
        <v>1.488208281153395</v>
      </c>
      <c r="AT41">
        <f t="shared" si="282"/>
        <v>2.4300530843738173</v>
      </c>
      <c r="AU41">
        <f t="shared" si="282"/>
        <v>3.2980620787079786</v>
      </c>
      <c r="AV41">
        <f t="shared" si="282"/>
        <v>4.0658612945379566</v>
      </c>
      <c r="AW41">
        <f t="shared" si="282"/>
        <v>4.7101215805264474</v>
      </c>
      <c r="AX41">
        <f t="shared" si="282"/>
        <v>5.2112674468805942</v>
      </c>
      <c r="AY41">
        <f t="shared" si="282"/>
        <v>5.5540718557014301</v>
      </c>
      <c r="AZ41">
        <f t="shared" si="282"/>
        <v>5.6626434022391763</v>
      </c>
      <c r="BB41">
        <f t="shared" si="282"/>
        <v>-1.488208281153395</v>
      </c>
      <c r="BC41">
        <f t="shared" si="282"/>
        <v>-0.50114509857460288</v>
      </c>
      <c r="BD41">
        <f t="shared" si="282"/>
        <v>0.50114509857460288</v>
      </c>
      <c r="BE41">
        <f t="shared" si="282"/>
        <v>1.488208281153395</v>
      </c>
      <c r="BF41">
        <f t="shared" si="282"/>
        <v>2.4300530843738173</v>
      </c>
      <c r="BG41">
        <f t="shared" si="282"/>
        <v>3.2980620787079786</v>
      </c>
      <c r="BH41">
        <f t="shared" si="282"/>
        <v>4.0658612945379566</v>
      </c>
      <c r="BI41">
        <f t="shared" si="282"/>
        <v>4.7101215805264474</v>
      </c>
      <c r="BJ41">
        <f t="shared" si="282"/>
        <v>5.2112674468805942</v>
      </c>
      <c r="BK41">
        <f t="shared" si="282"/>
        <v>5.5540718557014301</v>
      </c>
      <c r="BL41">
        <f t="shared" si="282"/>
        <v>5.7281188860455714</v>
      </c>
      <c r="BM41">
        <f t="shared" si="282"/>
        <v>5.7499999999949392</v>
      </c>
    </row>
    <row r="42" spans="1:81" x14ac:dyDescent="0.25"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81" x14ac:dyDescent="0.25">
      <c r="B43">
        <f>B15</f>
        <v>50</v>
      </c>
      <c r="C43">
        <f t="shared" ref="C43:M43" si="283">C15</f>
        <v>60</v>
      </c>
      <c r="D43">
        <f t="shared" si="283"/>
        <v>70</v>
      </c>
      <c r="E43">
        <f t="shared" si="283"/>
        <v>80</v>
      </c>
      <c r="F43">
        <f t="shared" si="283"/>
        <v>90</v>
      </c>
      <c r="G43">
        <f t="shared" si="283"/>
        <v>100</v>
      </c>
      <c r="H43">
        <f t="shared" si="283"/>
        <v>110</v>
      </c>
      <c r="I43">
        <f t="shared" si="283"/>
        <v>120</v>
      </c>
      <c r="J43">
        <f t="shared" si="283"/>
        <v>130</v>
      </c>
      <c r="K43">
        <f t="shared" si="283"/>
        <v>140</v>
      </c>
      <c r="L43">
        <f t="shared" si="283"/>
        <v>150</v>
      </c>
      <c r="M43">
        <f t="shared" si="283"/>
        <v>155</v>
      </c>
      <c r="O43">
        <f t="shared" ref="O43:BM43" si="284">O15</f>
        <v>50</v>
      </c>
      <c r="P43">
        <f t="shared" si="284"/>
        <v>60</v>
      </c>
      <c r="Q43">
        <f t="shared" si="284"/>
        <v>70</v>
      </c>
      <c r="R43">
        <f t="shared" si="284"/>
        <v>80</v>
      </c>
      <c r="S43">
        <f t="shared" si="284"/>
        <v>90</v>
      </c>
      <c r="T43">
        <f t="shared" si="284"/>
        <v>100</v>
      </c>
      <c r="U43">
        <f t="shared" si="284"/>
        <v>110</v>
      </c>
      <c r="V43">
        <f t="shared" si="284"/>
        <v>120</v>
      </c>
      <c r="W43">
        <f t="shared" si="284"/>
        <v>130</v>
      </c>
      <c r="X43">
        <f t="shared" si="284"/>
        <v>140</v>
      </c>
      <c r="Y43">
        <f t="shared" si="284"/>
        <v>150</v>
      </c>
      <c r="Z43">
        <f t="shared" si="284"/>
        <v>155</v>
      </c>
      <c r="AB43">
        <f t="shared" si="284"/>
        <v>50</v>
      </c>
      <c r="AC43">
        <f t="shared" si="284"/>
        <v>60</v>
      </c>
      <c r="AD43">
        <f t="shared" si="284"/>
        <v>70</v>
      </c>
      <c r="AE43">
        <f t="shared" si="284"/>
        <v>80</v>
      </c>
      <c r="AF43">
        <f t="shared" si="284"/>
        <v>90</v>
      </c>
      <c r="AG43">
        <f t="shared" si="284"/>
        <v>100</v>
      </c>
      <c r="AH43">
        <f t="shared" si="284"/>
        <v>110</v>
      </c>
      <c r="AI43">
        <f t="shared" si="284"/>
        <v>120</v>
      </c>
      <c r="AJ43">
        <f t="shared" si="284"/>
        <v>130</v>
      </c>
      <c r="AK43">
        <f t="shared" si="284"/>
        <v>140</v>
      </c>
      <c r="AL43">
        <f t="shared" si="284"/>
        <v>150</v>
      </c>
      <c r="AM43">
        <f t="shared" si="284"/>
        <v>155</v>
      </c>
      <c r="AO43">
        <f t="shared" si="284"/>
        <v>50</v>
      </c>
      <c r="AP43">
        <f t="shared" si="284"/>
        <v>60</v>
      </c>
      <c r="AQ43">
        <f t="shared" si="284"/>
        <v>70</v>
      </c>
      <c r="AR43">
        <f t="shared" si="284"/>
        <v>80</v>
      </c>
      <c r="AS43">
        <f t="shared" si="284"/>
        <v>90</v>
      </c>
      <c r="AT43">
        <f t="shared" si="284"/>
        <v>100</v>
      </c>
      <c r="AU43">
        <f t="shared" si="284"/>
        <v>110</v>
      </c>
      <c r="AV43">
        <f t="shared" si="284"/>
        <v>120</v>
      </c>
      <c r="AW43">
        <f t="shared" si="284"/>
        <v>130</v>
      </c>
      <c r="AX43">
        <f t="shared" si="284"/>
        <v>140</v>
      </c>
      <c r="AY43">
        <f t="shared" si="284"/>
        <v>150</v>
      </c>
      <c r="AZ43">
        <f t="shared" si="284"/>
        <v>155</v>
      </c>
      <c r="BB43">
        <f t="shared" si="284"/>
        <v>50</v>
      </c>
      <c r="BC43">
        <f t="shared" si="284"/>
        <v>60</v>
      </c>
      <c r="BD43">
        <f t="shared" si="284"/>
        <v>70</v>
      </c>
      <c r="BE43">
        <f t="shared" si="284"/>
        <v>80</v>
      </c>
      <c r="BF43">
        <f t="shared" si="284"/>
        <v>90</v>
      </c>
      <c r="BG43">
        <f t="shared" si="284"/>
        <v>100</v>
      </c>
      <c r="BH43">
        <f t="shared" si="284"/>
        <v>110</v>
      </c>
      <c r="BI43">
        <f t="shared" si="284"/>
        <v>120</v>
      </c>
      <c r="BJ43">
        <f t="shared" si="284"/>
        <v>130</v>
      </c>
      <c r="BK43">
        <f t="shared" si="284"/>
        <v>140</v>
      </c>
      <c r="BL43">
        <f t="shared" si="284"/>
        <v>150</v>
      </c>
      <c r="BM43">
        <f t="shared" si="284"/>
        <v>155</v>
      </c>
    </row>
    <row r="44" spans="1:81" x14ac:dyDescent="0.25">
      <c r="A44" s="7" t="s">
        <v>55</v>
      </c>
      <c r="B44" s="7">
        <f t="shared" ref="B44:M44" si="285">B40/B37</f>
        <v>0.17747646216860316</v>
      </c>
      <c r="C44" s="7">
        <f t="shared" si="285"/>
        <v>0.30832477721183643</v>
      </c>
      <c r="D44" s="7">
        <f t="shared" si="285"/>
        <v>0.47654001858288414</v>
      </c>
      <c r="E44" s="7">
        <f t="shared" si="285"/>
        <v>0.67701105990615473</v>
      </c>
      <c r="F44" s="7">
        <f t="shared" si="285"/>
        <v>0.90364670029819594</v>
      </c>
      <c r="G44" s="7">
        <f t="shared" si="285"/>
        <v>1.1495607421123775</v>
      </c>
      <c r="H44" s="7">
        <f t="shared" si="285"/>
        <v>1.4072812242172332</v>
      </c>
      <c r="I44" s="7">
        <f t="shared" si="285"/>
        <v>1.6689774533718897</v>
      </c>
      <c r="J44" s="7">
        <f t="shared" si="285"/>
        <v>1.9266979354767453</v>
      </c>
      <c r="K44" s="7">
        <f t="shared" si="285"/>
        <v>2.1726119772909267</v>
      </c>
      <c r="L44" s="7">
        <f t="shared" si="285"/>
        <v>2.3992476176829682</v>
      </c>
      <c r="M44" s="7">
        <f t="shared" si="285"/>
        <v>2.5031553474572474</v>
      </c>
      <c r="N44" s="7"/>
      <c r="O44" s="7">
        <f t="shared" ref="O44:BM44" si="286">O40/O37</f>
        <v>0.70583099889095424</v>
      </c>
      <c r="P44" s="7">
        <f t="shared" si="286"/>
        <v>0.93075657901779596</v>
      </c>
      <c r="Q44" s="7">
        <f t="shared" si="286"/>
        <v>1.1850384571190637</v>
      </c>
      <c r="R44" s="7">
        <f t="shared" si="286"/>
        <v>1.4609504200204633</v>
      </c>
      <c r="S44" s="7">
        <f t="shared" si="286"/>
        <v>1.7501090364738365</v>
      </c>
      <c r="T44" s="7">
        <f t="shared" si="286"/>
        <v>2.0437283830441948</v>
      </c>
      <c r="U44" s="7">
        <f t="shared" si="286"/>
        <v>2.3328869994975685</v>
      </c>
      <c r="V44" s="7">
        <f t="shared" si="286"/>
        <v>2.6087989623989678</v>
      </c>
      <c r="W44" s="7">
        <f t="shared" si="286"/>
        <v>2.8630808405002357</v>
      </c>
      <c r="X44" s="7">
        <f t="shared" si="286"/>
        <v>3.0880064206270776</v>
      </c>
      <c r="Y44" s="7">
        <f t="shared" si="286"/>
        <v>3.2767414643611352</v>
      </c>
      <c r="Z44" s="7">
        <f t="shared" si="286"/>
        <v>3.3556974977978178</v>
      </c>
      <c r="AA44" s="7"/>
      <c r="AB44" s="7">
        <f t="shared" si="286"/>
        <v>1.0101924312508264</v>
      </c>
      <c r="AC44" s="7">
        <f t="shared" si="286"/>
        <v>1.2861759836784594</v>
      </c>
      <c r="AD44" s="7">
        <f t="shared" si="286"/>
        <v>1.585635639425079</v>
      </c>
      <c r="AE44" s="7">
        <f t="shared" si="286"/>
        <v>1.8994724837167507</v>
      </c>
      <c r="AF44" s="7">
        <f t="shared" si="286"/>
        <v>2.2181507589169045</v>
      </c>
      <c r="AG44" s="7">
        <f t="shared" si="286"/>
        <v>2.5319876032085764</v>
      </c>
      <c r="AH44" s="7">
        <f t="shared" si="286"/>
        <v>2.8314472589551962</v>
      </c>
      <c r="AI44" s="7">
        <f t="shared" si="286"/>
        <v>3.1074308113828293</v>
      </c>
      <c r="AJ44" s="7">
        <f t="shared" si="286"/>
        <v>3.3515526540354554</v>
      </c>
      <c r="AK44" s="7">
        <f t="shared" si="286"/>
        <v>3.5563952807544781</v>
      </c>
      <c r="AL44" s="7">
        <f t="shared" si="286"/>
        <v>3.7157346624701431</v>
      </c>
      <c r="AM44" s="7">
        <f t="shared" si="286"/>
        <v>3.7767693484440268</v>
      </c>
      <c r="AN44" s="7"/>
      <c r="AO44" s="7">
        <f t="shared" si="286"/>
        <v>1.3525937402491355</v>
      </c>
      <c r="AP44" s="7">
        <f t="shared" si="286"/>
        <v>1.6836173025715164</v>
      </c>
      <c r="AQ44" s="7">
        <f t="shared" si="286"/>
        <v>2.0305334503458439</v>
      </c>
      <c r="AR44" s="7">
        <f t="shared" si="286"/>
        <v>2.3828013297317896</v>
      </c>
      <c r="AS44" s="7">
        <f t="shared" si="286"/>
        <v>2.7297174775061173</v>
      </c>
      <c r="AT44" s="7">
        <f t="shared" si="286"/>
        <v>3.060741039828498</v>
      </c>
      <c r="AU44" s="7">
        <f t="shared" si="286"/>
        <v>3.3658140502118408</v>
      </c>
      <c r="AV44" s="7">
        <f t="shared" si="286"/>
        <v>3.6356670352294671</v>
      </c>
      <c r="AW44" s="7">
        <f t="shared" si="286"/>
        <v>3.8621006623000143</v>
      </c>
      <c r="AX44" s="7">
        <f t="shared" si="286"/>
        <v>4.0382348718390579</v>
      </c>
      <c r="AY44" s="7">
        <f t="shared" si="286"/>
        <v>4.1587179240358587</v>
      </c>
      <c r="AZ44" s="7">
        <f t="shared" si="286"/>
        <v>4.196876801144791</v>
      </c>
      <c r="BA44" s="7"/>
      <c r="BB44" s="7">
        <f t="shared" si="286"/>
        <v>1.7481518404326843</v>
      </c>
      <c r="BC44" s="7">
        <f t="shared" si="286"/>
        <v>2.1400700511721049</v>
      </c>
      <c r="BD44" s="7">
        <f t="shared" si="286"/>
        <v>2.5380342216947165</v>
      </c>
      <c r="BE44" s="7">
        <f t="shared" si="286"/>
        <v>2.9299524324341375</v>
      </c>
      <c r="BF44" s="7">
        <f t="shared" si="286"/>
        <v>3.3039164669430474</v>
      </c>
      <c r="BG44" s="7">
        <f t="shared" si="286"/>
        <v>3.6485636364144027</v>
      </c>
      <c r="BH44" s="7">
        <f t="shared" si="286"/>
        <v>3.9534220286492836</v>
      </c>
      <c r="BI44" s="7">
        <f t="shared" si="286"/>
        <v>4.2092286912738635</v>
      </c>
      <c r="BJ44" s="7">
        <f t="shared" si="286"/>
        <v>4.4082110813857502</v>
      </c>
      <c r="BK44" s="7">
        <f t="shared" si="286"/>
        <v>4.5443232299390397</v>
      </c>
      <c r="BL44" s="7">
        <f t="shared" si="286"/>
        <v>4.6134294451448126</v>
      </c>
      <c r="BM44" s="7">
        <f t="shared" si="286"/>
        <v>4.6221174472700843</v>
      </c>
    </row>
    <row r="45" spans="1:81" x14ac:dyDescent="0.25">
      <c r="A45" s="7" t="s">
        <v>56</v>
      </c>
      <c r="B45" s="7">
        <f t="shared" ref="B45:M45" si="287">B41/B39</f>
        <v>-3.8419398405445939</v>
      </c>
      <c r="C45" s="7">
        <f t="shared" si="287"/>
        <v>-2.8311829050730712</v>
      </c>
      <c r="D45" s="7">
        <f t="shared" si="287"/>
        <v>-2.1642601067736531</v>
      </c>
      <c r="E45" s="7">
        <f t="shared" si="287"/>
        <v>-1.643117729346308</v>
      </c>
      <c r="F45" s="7">
        <f t="shared" si="287"/>
        <v>-1.1800845048943549</v>
      </c>
      <c r="G45" s="7">
        <f t="shared" si="287"/>
        <v>-0.72754853382500428</v>
      </c>
      <c r="H45" s="7">
        <f t="shared" si="287"/>
        <v>-0.25358488481604419</v>
      </c>
      <c r="I45" s="7">
        <f t="shared" si="287"/>
        <v>0.26937630786703354</v>
      </c>
      <c r="J45" s="7">
        <f t="shared" si="287"/>
        <v>0.87249450729446509</v>
      </c>
      <c r="K45" s="7">
        <f t="shared" si="287"/>
        <v>1.5999670456719965</v>
      </c>
      <c r="L45" s="7">
        <f t="shared" si="287"/>
        <v>2.5261657646571751</v>
      </c>
      <c r="M45" s="7">
        <f t="shared" si="287"/>
        <v>3.1041423192946613</v>
      </c>
      <c r="N45" s="7"/>
      <c r="O45" s="7">
        <f t="shared" ref="O45:BM45" si="288">O41/O39</f>
        <v>-2.9975038995482794</v>
      </c>
      <c r="P45" s="7">
        <f t="shared" si="288"/>
        <v>-1.9824152768608887</v>
      </c>
      <c r="Q45" s="7">
        <f t="shared" si="288"/>
        <v>-1.2935185356465007</v>
      </c>
      <c r="R45" s="7">
        <f t="shared" si="288"/>
        <v>-0.74143583515598721</v>
      </c>
      <c r="S45" s="7">
        <f t="shared" si="288"/>
        <v>-0.24336652122315011</v>
      </c>
      <c r="T45" s="7">
        <f t="shared" si="288"/>
        <v>0.24499754928050843</v>
      </c>
      <c r="U45" s="7">
        <f t="shared" si="288"/>
        <v>0.7530496190264272</v>
      </c>
      <c r="V45" s="7">
        <f t="shared" si="288"/>
        <v>1.3062059863528084</v>
      </c>
      <c r="W45" s="7">
        <f t="shared" si="288"/>
        <v>1.9335607017041434</v>
      </c>
      <c r="X45" s="7">
        <f t="shared" si="288"/>
        <v>2.6769966982882987</v>
      </c>
      <c r="Y45" s="7">
        <f t="shared" si="288"/>
        <v>3.6077392117373708</v>
      </c>
      <c r="Z45" s="7">
        <f t="shared" si="288"/>
        <v>4.1822004365296328</v>
      </c>
      <c r="AA45" s="7"/>
      <c r="AB45" s="7">
        <f t="shared" si="288"/>
        <v>-2.4314538115602278</v>
      </c>
      <c r="AC45" s="7">
        <f t="shared" si="288"/>
        <v>-1.4606681872806966</v>
      </c>
      <c r="AD45" s="7">
        <f t="shared" si="288"/>
        <v>-0.79217405123912132</v>
      </c>
      <c r="AE45" s="7">
        <f t="shared" si="288"/>
        <v>-0.24967401364546718</v>
      </c>
      <c r="AF45" s="7">
        <f t="shared" si="288"/>
        <v>0.24336652122315011</v>
      </c>
      <c r="AG45" s="7">
        <f t="shared" si="288"/>
        <v>0.72754853382500395</v>
      </c>
      <c r="AH45" s="7">
        <f t="shared" si="288"/>
        <v>1.2296333601795633</v>
      </c>
      <c r="AI45" s="7">
        <f t="shared" si="288"/>
        <v>1.7727795570694815</v>
      </c>
      <c r="AJ45" s="7">
        <f t="shared" si="288"/>
        <v>2.3836997091268568</v>
      </c>
      <c r="AK45" s="7">
        <f t="shared" si="288"/>
        <v>3.1011829981865229</v>
      </c>
      <c r="AL45" s="7">
        <f t="shared" si="288"/>
        <v>3.9915941848915639</v>
      </c>
      <c r="AM45" s="7">
        <f t="shared" si="288"/>
        <v>4.5379539705858027</v>
      </c>
      <c r="AN45" s="7"/>
      <c r="AO45" s="7">
        <f t="shared" si="288"/>
        <v>-1.7915253543708494</v>
      </c>
      <c r="AP45" s="7">
        <f t="shared" si="288"/>
        <v>-0.89453950874846799</v>
      </c>
      <c r="AQ45" s="7">
        <f t="shared" si="288"/>
        <v>-0.26675979970276315</v>
      </c>
      <c r="AR45" s="7">
        <f t="shared" si="288"/>
        <v>0.24967401364546718</v>
      </c>
      <c r="AS45" s="7">
        <f t="shared" si="288"/>
        <v>0.72270500753160527</v>
      </c>
      <c r="AT45" s="7">
        <f t="shared" si="288"/>
        <v>1.1879933615762934</v>
      </c>
      <c r="AU45" s="7">
        <f t="shared" si="288"/>
        <v>1.6688553768641206</v>
      </c>
      <c r="AV45" s="7">
        <f t="shared" si="288"/>
        <v>2.1854882087788545</v>
      </c>
      <c r="AW45" s="7">
        <f t="shared" si="288"/>
        <v>2.7614113291410112</v>
      </c>
      <c r="AX45" s="7">
        <f t="shared" si="288"/>
        <v>3.4311415807365835</v>
      </c>
      <c r="AY45" s="7">
        <f t="shared" si="288"/>
        <v>4.2541667929475064</v>
      </c>
      <c r="AZ45" s="7">
        <f t="shared" si="288"/>
        <v>4.7558243018998638</v>
      </c>
      <c r="BA45" s="7"/>
      <c r="BB45" s="7">
        <f t="shared" si="288"/>
        <v>-1.0971623975687728</v>
      </c>
      <c r="BC45" s="7">
        <f t="shared" si="288"/>
        <v>-0.30123074570125874</v>
      </c>
      <c r="BD45" s="7">
        <f t="shared" si="288"/>
        <v>0.26675979970276281</v>
      </c>
      <c r="BE45" s="7">
        <f t="shared" si="288"/>
        <v>0.7414358351559851</v>
      </c>
      <c r="BF45" s="7">
        <f t="shared" si="288"/>
        <v>1.1800845048943533</v>
      </c>
      <c r="BG45" s="7">
        <f t="shared" si="288"/>
        <v>1.6123416730137903</v>
      </c>
      <c r="BH45" s="7">
        <f t="shared" si="288"/>
        <v>2.0573701528479242</v>
      </c>
      <c r="BI45" s="7">
        <f t="shared" si="288"/>
        <v>2.5317920190696452</v>
      </c>
      <c r="BJ45" s="7">
        <f t="shared" si="288"/>
        <v>3.0552190046422112</v>
      </c>
      <c r="BK45" s="7">
        <f t="shared" si="288"/>
        <v>3.6568468382683306</v>
      </c>
      <c r="BL45" s="7">
        <f t="shared" si="288"/>
        <v>4.3874789135209884</v>
      </c>
      <c r="BM45" s="7">
        <f t="shared" si="288"/>
        <v>4.8291915618572459</v>
      </c>
    </row>
  </sheetData>
  <mergeCells count="2">
    <mergeCell ref="A2:O2"/>
    <mergeCell ref="A1:O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 Arm Geometry</vt:lpstr>
      <vt:lpstr>Cylinder Force Data</vt:lpstr>
      <vt:lpstr>Cylinder Force Graph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Ressler</dc:creator>
  <cp:lastModifiedBy>Stephen Ressler</cp:lastModifiedBy>
  <dcterms:created xsi:type="dcterms:W3CDTF">2016-11-25T19:59:14Z</dcterms:created>
  <dcterms:modified xsi:type="dcterms:W3CDTF">2017-09-16T02:47:41Z</dcterms:modified>
</cp:coreProperties>
</file>